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Rekapitulácia stavby" sheetId="1" state="visible" r:id="rId2"/>
    <sheet name="001 - SO.01 Prístupová ko..." sheetId="2" state="visible" r:id="rId3"/>
  </sheets>
  <definedNames>
    <definedName function="false" hidden="false" localSheetId="1" name="_xlnm.Print_Area" vbProcedure="false">'001 - SO.01 Prístupová ko...'!$C$1:$J$1;'001 - SO.01 Prístupová ko...'!$C$1:$J$11;'001 - SO.01 Prístupová ko...'!$C$17:$J$45</definedName>
    <definedName function="false" hidden="false" localSheetId="1" name="_xlnm.Print_Titles" vbProcedure="false">'001 - SO.01 Prístupová ko...'!$27:$27</definedName>
    <definedName function="false" hidden="true" localSheetId="1" name="_xlnm._FilterDatabase" vbProcedure="false">'001 - SO.01 Prístupová ko...'!$C$27:$K$45</definedName>
    <definedName function="false" hidden="false" localSheetId="0" name="_xlnm.Print_Area" vbProcedure="false">'Rekapitulácia stavby'!$D$4:$AO$76;'Rekapitulácia stavby'!$C$82:$AQ$96</definedName>
    <definedName function="false" hidden="false" localSheetId="0" name="_xlnm.Print_Titles" vbProcedure="false">'Rekapitulácia stavby'!$92:$92</definedName>
    <definedName function="false" hidden="false" localSheetId="0" name="_xlnm.Print_Area" vbProcedure="false">'Rekapitulácia stavby'!$D$4:$AO$76;'Rekapitulácia stavby'!$C$82:$AQ$96</definedName>
    <definedName function="false" hidden="false" localSheetId="0" name="_xlnm.Print_Area_0" vbProcedure="false">'Rekapitulácia stavby'!$D$4:$AO$76,'Rekapitulácia stavby'!$C$82:$AQ$96</definedName>
    <definedName function="false" hidden="false" localSheetId="0" name="_xlnm.Print_Titles" vbProcedure="false">'Rekapitulácia stavby'!$92:$92</definedName>
    <definedName function="false" hidden="false" localSheetId="0" name="_xlnm.Print_Titles_0" vbProcedure="false">'Rekapitulácia stavby'!$92:$92</definedName>
    <definedName function="false" hidden="false" localSheetId="1" name="_xlnm.Print_Area" vbProcedure="false">'001 - SO.01 Prístupová ko...'!$C$1:$K$64;'001 - SO.01 Prístupová ko...'!$C$1:$K$11;'001 - SO.01 Prístupová ko...'!$C$17:$K$45</definedName>
    <definedName function="false" hidden="false" localSheetId="1" name="_xlnm.Print_Area_0" vbProcedure="false">'001 - SO.01 Prístupová ko...'!$C$1:$K$64,'001 - SO.01 Prístupová ko...'!$C$1:$K$11,'001 - SO.01 Prístupová ko...'!$C$17:$K$45</definedName>
    <definedName function="false" hidden="false" localSheetId="1" name="_xlnm.Print_Titles" vbProcedure="false">'001 - SO.01 Prístupová ko...'!$27:$27</definedName>
    <definedName function="false" hidden="false" localSheetId="1" name="_xlnm.Print_Titles_0" vbProcedure="false">'001 - SO.01 Prístupová ko...'!$27:$27</definedName>
    <definedName function="false" hidden="false" localSheetId="1" name="_xlnm._FilterDatabase" vbProcedure="false">'001 - SO.01 Prístupová ko...'!$C$27:$K$45</definedName>
    <definedName function="false" hidden="false" localSheetId="1" name="_xlnm._FilterDatabase_0" vbProcedure="false">'001 - SO.01 Prístupová ko...'!$C$27:$K$45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<sst xmlns="http://schemas.openxmlformats.org/spreadsheetml/2006/main" count="347" uniqueCount="170">
  <si>
    <t>Export Komplet</t>
  </si>
  <si>
    <t>2.0</t>
  </si>
  <si>
    <t>False</t>
  </si>
  <si>
    <t>{3a8bb7ed-01c3-47d1-bd98-89cfc4ab6227}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</si>
  <si>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</si>
  <si>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</si>
  <si>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</si>
  <si>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</si>
  <si>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</si>
  <si>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</si>
  <si>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</si>
  <si>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BM071</t>
  </si>
  <si>
    <t>Stavba:</t>
  </si>
  <si>
    <t>Obec Hôrky - rekonštrukcia krytu miestnej komunikácie</t>
  </si>
  <si>
    <t>JKSO:</t>
  </si>
  <si>
    <t>KS:</t>
  </si>
  <si>
    <t>Miesto:</t>
  </si>
  <si>
    <t>Hôrky</t>
  </si>
  <si>
    <t>Dátum:</t>
  </si>
  <si>
    <t>11. 8. 2020</t>
  </si>
  <si>
    <t>Objednávateľ:</t>
  </si>
  <si>
    <t>IČO:</t>
  </si>
  <si>
    <t> </t>
  </si>
  <si>
    <t>IČ DPH:</t>
  </si>
  <si>
    <t>Zhotoviteľ:</t>
  </si>
  <si>
    <t>46 511 440</t>
  </si>
  <si>
    <t>BM - MONT, s.r.o.</t>
  </si>
  <si>
    <t>SK2023407584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</si>
  <si>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</si>
  <si>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</si>
  <si>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</si>
  <si>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</si>
  <si>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</si>
  <si>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</si>
  <si>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</si>
  <si>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</si>
  <si>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</si>
  <si>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</si>
  <si>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</si>
  <si>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</si>
  <si>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</si>
  <si>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</si>
  <si>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</si>
  <si>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</si>
  <si>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</si>
  <si>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</si>
  <si>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</si>
  <si>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</si>
  <si>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</si>
  <si>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</si>
  <si>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</si>
  <si>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</si>
  <si>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</si>
  <si>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</si>
  <si>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</si>
  <si>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</si>
  <si>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</si>
  <si>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</si>
  <si>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</si>
  <si>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</si>
  <si>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</si>
  <si>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</si>
  <si>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</si>
  <si>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</si>
  <si>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</si>
  <si>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</si>
  <si>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</si>
  <si>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</si>
  <si>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</si>
  <si>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</si>
  <si>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</si>
  <si>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</si>
  <si>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</si>
  <si>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</si>
  <si>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</si>
  <si>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</si>
  <si>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</si>
  <si>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</si>
  <si>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SO.01 Prístupová komunikácia a spevnené plochy</t>
  </si>
  <si>
    <t>STA</t>
  </si>
  <si>
    <t>1</t>
  </si>
  <si>
    <t>{76e11752-7b90-4d9b-95ff-73816f29061c}</t>
  </si>
  <si>
    <t>Príloha č.2</t>
  </si>
  <si>
    <t>Kód dielu - Popis</t>
  </si>
  <si>
    <t>Cena celkom [EUR]</t>
  </si>
  <si>
    <t>Náklady z rozpočtu</t>
  </si>
  <si>
    <t>-1</t>
  </si>
  <si>
    <t>HSV - Práce a dodávky HSV   </t>
  </si>
  <si>
    <t>    5 - Komunikácie   </t>
  </si>
  <si>
    <t>    8 - Rúrové vedenie</t>
  </si>
  <si>
    <t>    9 - Ostatné konštrukcie a práce-búranie   </t>
  </si>
  <si>
    <t>    99 - Presun hmôt HSV   </t>
  </si>
  <si>
    <t>ROZPOČET</t>
  </si>
  <si>
    <t>Rekonštrukcia časti miestnej komunikácie v obci Hôrky - časť  ulice Medzi lánom – časť od križovatky Ul. Slnečná po križovatku Ul. Dlhá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</si>
  <si>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</si>
  <si>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</si>
  <si>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</si>
  <si>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</si>
  <si>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</si>
  <si>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</si>
  <si>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</si>
  <si>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</si>
  <si>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</si>
  <si>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</si>
  <si>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</si>
  <si>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</si>
  <si>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   </t>
  </si>
  <si>
    <t>ROZPOCET</t>
  </si>
  <si>
    <t>5</t>
  </si>
  <si>
    <t>Komunikácie   </t>
  </si>
  <si>
    <t>22</t>
  </si>
  <si>
    <t>K</t>
  </si>
  <si>
    <t>564271111</t>
  </si>
  <si>
    <t>Podklad alebo podsyp zo štrkopiesku s rozprestretím, vlhčením a zhutnením, po zhutnení hr. 250 mm</t>
  </si>
  <si>
    <t>m2</t>
  </si>
  <si>
    <t>4</t>
  </si>
  <si>
    <t>2</t>
  </si>
  <si>
    <t>-1033828077</t>
  </si>
  <si>
    <t>28</t>
  </si>
  <si>
    <t>581140315.S</t>
  </si>
  <si>
    <t>Kryt cementobetónový cestných komunikácií skupiny CB III pre TDZ IV, V a VI, hr. 250 mm</t>
  </si>
  <si>
    <t>-2017734512</t>
  </si>
  <si>
    <t>8</t>
  </si>
  <si>
    <t>Rúrové vedenie</t>
  </si>
  <si>
    <t>23</t>
  </si>
  <si>
    <t>899231111.S</t>
  </si>
  <si>
    <t>Výšková úprava uličného vstupu alebo vpuste do 200 mm zvýšením/znížením mreže</t>
  </si>
  <si>
    <t>ks</t>
  </si>
  <si>
    <t>-1042828959</t>
  </si>
  <si>
    <t>24</t>
  </si>
  <si>
    <t>899331111.S</t>
  </si>
  <si>
    <t>Výšková úprava kanalizačnej šachty alebo vpuste do 200 mm zvýšením/znížením poklopu</t>
  </si>
  <si>
    <t>504696785</t>
  </si>
  <si>
    <t>25</t>
  </si>
  <si>
    <t>899431111.S</t>
  </si>
  <si>
    <t>Výšková úprava krycieho hrnca, posúvača alebo hydrantu  do 200mm zvýšením/znížením, bez úpravy armatúr</t>
  </si>
  <si>
    <t>-1543860538</t>
  </si>
  <si>
    <t>9</t>
  </si>
  <si>
    <t>Ostatné konštrukcie a práce-búranie   </t>
  </si>
  <si>
    <t>3</t>
  </si>
  <si>
    <t>917862111</t>
  </si>
  <si>
    <t>Osadenie chodník. obrubníka betónového stojatého do lôžka z betónu prosteho tr. C 12/15 s bočnou oporou</t>
  </si>
  <si>
    <t>m</t>
  </si>
  <si>
    <t>813546584</t>
  </si>
  <si>
    <t>M</t>
  </si>
  <si>
    <t>5921954390</t>
  </si>
  <si>
    <t>Premac  OBRUBNÍK CESTNÝ OBC 100x26x15 cm</t>
  </si>
  <si>
    <t>-1149416867</t>
  </si>
  <si>
    <t>6</t>
  </si>
  <si>
    <t>919716325</t>
  </si>
  <si>
    <t>Vystuženie dilatačných škár v cementobet. kryte kotvami priem.25mm dĺ.800mm (priečne)</t>
  </si>
  <si>
    <t>757665253</t>
  </si>
  <si>
    <t>919716325.S</t>
  </si>
  <si>
    <t>Vystuženie dilatačných škár v cementobet. kryte kotvami priem. 20 mm dĺ. 800 mm (pozdĺžne)</t>
  </si>
  <si>
    <t>436761450</t>
  </si>
  <si>
    <t>26</t>
  </si>
  <si>
    <t>919726212.S</t>
  </si>
  <si>
    <t>Dilatačné škáry rezané bet. plôch, tesnenie škár zálievkou, priečne</t>
  </si>
  <si>
    <t>1095849878</t>
  </si>
  <si>
    <t>27</t>
  </si>
  <si>
    <t>919726222.S</t>
  </si>
  <si>
    <t>Dilatačné škáry rezané bet. plôch, tesnenie škár zálievkou, pozdĺžne</t>
  </si>
  <si>
    <t>-1508975251</t>
  </si>
  <si>
    <t>99</t>
  </si>
  <si>
    <t>Presun hmôt HSV   </t>
  </si>
  <si>
    <t>21</t>
  </si>
  <si>
    <t>998224111.S</t>
  </si>
  <si>
    <t>Presun hmôt pre pozemné komunikácie s krytom monolitickým betónovým akejkoľvek dĺžky objektu</t>
  </si>
  <si>
    <t>t</t>
  </si>
  <si>
    <t>-752573692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</si>
</sst>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.00%"/>
    <numFmt numFmtId="167" formatCode="DD/MM/YYYY"/>
    <numFmt numFmtId="168" formatCode="#,##0.00000"/>
    <numFmt numFmtId="169" formatCode="@"/>
    <numFmt numFmtId="170" formatCode="#,##0.000"/>
  </numFmts>
  <fonts count="37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2"/>
      <charset val="1"/>
    </font>
    <font>
      <sz val="8"/>
      <color rgb="FF3366FF"/>
      <name val="Arial CE"/>
      <family val="2"/>
      <charset val="1"/>
    </font>
    <font>
      <b val="true"/>
      <sz val="14"/>
      <name val="Arial CE"/>
      <family val="2"/>
      <charset val="1"/>
    </font>
    <font>
      <sz val="10"/>
      <color rgb="FF969696"/>
      <name val="Arial CE"/>
      <family val="2"/>
      <charset val="1"/>
    </font>
    <font>
      <sz val="10"/>
      <name val="Arial CE"/>
      <family val="2"/>
      <charset val="1"/>
    </font>
    <font>
      <b val="true"/>
      <sz val="11"/>
      <name val="Arial CE"/>
      <family val="2"/>
      <charset val="1"/>
    </font>
    <font>
      <b val="true"/>
      <sz val="10"/>
      <name val="Arial CE"/>
      <family val="2"/>
      <charset val="1"/>
    </font>
    <font>
      <b val="true"/>
      <sz val="10"/>
      <color rgb="FF969696"/>
      <name val="Arial CE"/>
      <family val="2"/>
      <charset val="1"/>
    </font>
    <font>
      <b val="true"/>
      <sz val="12"/>
      <name val="Arial CE"/>
      <family val="2"/>
      <charset val="1"/>
    </font>
    <font>
      <b val="true"/>
      <sz val="10"/>
      <color rgb="FF464646"/>
      <name val="Arial CE"/>
      <family val="2"/>
      <charset val="1"/>
    </font>
    <font>
      <sz val="12"/>
      <color rgb="FF969696"/>
      <name val="Arial CE"/>
      <family val="2"/>
      <charset val="1"/>
    </font>
    <font>
      <sz val="9"/>
      <name val="Arial CE"/>
      <family val="2"/>
      <charset val="1"/>
    </font>
    <font>
      <sz val="9"/>
      <color rgb="FF969696"/>
      <name val="Arial CE"/>
      <family val="2"/>
      <charset val="1"/>
    </font>
    <font>
      <b val="true"/>
      <sz val="12"/>
      <color rgb="FF960000"/>
      <name val="Arial CE"/>
      <family val="2"/>
      <charset val="1"/>
    </font>
    <font>
      <sz val="12"/>
      <name val="Arial CE"/>
      <family val="2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2"/>
      <charset val="1"/>
    </font>
    <font>
      <sz val="11"/>
      <name val="Arial CE"/>
      <family val="2"/>
      <charset val="1"/>
    </font>
    <font>
      <b val="true"/>
      <sz val="11"/>
      <color rgb="FF003366"/>
      <name val="Arial CE"/>
      <family val="2"/>
      <charset val="1"/>
    </font>
    <font>
      <sz val="11"/>
      <color rgb="FF003366"/>
      <name val="Arial CE"/>
      <family val="2"/>
      <charset val="1"/>
    </font>
    <font>
      <sz val="11"/>
      <color rgb="FF969696"/>
      <name val="Arial CE"/>
      <family val="2"/>
      <charset val="1"/>
    </font>
    <font>
      <b val="true"/>
      <sz val="12"/>
      <color rgb="FF800000"/>
      <name val="Arial CE"/>
      <family val="2"/>
      <charset val="1"/>
    </font>
    <font>
      <sz val="12"/>
      <color rgb="FF003366"/>
      <name val="Arial CE"/>
      <family val="2"/>
      <charset val="1"/>
    </font>
    <font>
      <sz val="10"/>
      <color rgb="FF003366"/>
      <name val="Arial CE"/>
      <family val="2"/>
      <charset val="1"/>
    </font>
    <font>
      <sz val="12"/>
      <name val="Arial"/>
      <family val="2"/>
      <charset val="238"/>
    </font>
    <font>
      <sz val="8"/>
      <color rgb="FF960000"/>
      <name val="Arial CE"/>
      <family val="2"/>
      <charset val="1"/>
    </font>
    <font>
      <b val="true"/>
      <sz val="8"/>
      <name val="Arial CE"/>
      <family val="2"/>
      <charset val="1"/>
    </font>
    <font>
      <sz val="8"/>
      <color rgb="FF003366"/>
      <name val="Arial CE"/>
      <family val="2"/>
      <charset val="1"/>
    </font>
    <font>
      <sz val="9"/>
      <name val="Arial"/>
      <family val="2"/>
      <charset val="1"/>
    </font>
    <font>
      <sz val="10"/>
      <color rgb="FF003366"/>
      <name val="Arial"/>
      <family val="2"/>
      <charset val="1"/>
    </font>
    <font>
      <i val="true"/>
      <sz val="9"/>
      <color rgb="FF0000FF"/>
      <name val="Arial CE"/>
      <family val="2"/>
      <charset val="1"/>
    </font>
    <font>
      <i val="true"/>
      <sz val="9"/>
      <color rgb="FF0000FF"/>
      <name val="Arial"/>
      <family val="2"/>
      <charset val="1"/>
    </font>
    <font>
      <i val="true"/>
      <sz val="8"/>
      <color rgb="FF0000FF"/>
      <name val="Arial CE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29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9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3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5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2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5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5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34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5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4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34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4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6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M97"/>
  <sheetViews>
    <sheetView windowProtection="false" showFormulas="false" showGridLines="false" showRowColHeaders="true" showZeros="true" rightToLeft="false" tabSelected="false" showOutlineSymbols="true" defaultGridColor="true" view="normal" topLeftCell="AA1" colorId="64" zoomScale="100" zoomScaleNormal="100" zoomScalePageLayoutView="100" workbookViewId="0">
      <selection pane="topLeft" activeCell="AI17" activeCellId="0" sqref="AI17"/>
    </sheetView>
  </sheetViews>
  <sheetFormatPr defaultRowHeight="14.5"/>
  <cols>
    <col collapsed="false" hidden="false" max="1" min="1" style="0" width="8.3375796178344"/>
    <col collapsed="false" hidden="false" max="2" min="2" style="0" width="1.66242038216561"/>
    <col collapsed="false" hidden="false" max="3" min="3" style="0" width="4.11464968152866"/>
    <col collapsed="false" hidden="false" max="33" min="4" style="0" width="2.6624203821656"/>
    <col collapsed="false" hidden="false" max="34" min="34" style="0" width="3.33757961783439"/>
    <col collapsed="false" hidden="false" max="35" min="35" style="0" width="31.6624203821656"/>
    <col collapsed="false" hidden="false" max="37" min="36" style="0" width="2.43949044585987"/>
    <col collapsed="false" hidden="false" max="38" min="38" style="0" width="8.3375796178344"/>
    <col collapsed="false" hidden="false" max="39" min="39" style="0" width="3.33757961783439"/>
    <col collapsed="false" hidden="false" max="40" min="40" style="0" width="13.3375796178344"/>
    <col collapsed="false" hidden="false" max="41" min="41" style="0" width="7.43949044585987"/>
    <col collapsed="false" hidden="false" max="42" min="42" style="0" width="4.11464968152866"/>
    <col collapsed="false" hidden="true" max="43" min="43" style="0" width="0"/>
    <col collapsed="false" hidden="false" max="44" min="44" style="0" width="13.6624203821656"/>
    <col collapsed="false" hidden="true" max="56" min="45" style="0" width="0"/>
    <col collapsed="false" hidden="false" max="57" min="57" style="0" width="66.4458598726115"/>
    <col collapsed="false" hidden="false" max="70" min="58" style="0" width="8.91082802547771"/>
    <col collapsed="false" hidden="true" max="91" min="71" style="0" width="0"/>
    <col collapsed="false" hidden="false" max="1025" min="92" style="0" width="8.91082802547771"/>
  </cols>
  <sheetData>
    <row r="1" customFormat="false" ht="10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7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7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6</v>
      </c>
    </row>
    <row r="4" customFormat="false" ht="25" hidden="false" customHeight="true" outlineLevel="0" collapsed="false">
      <c r="B4" s="6"/>
      <c r="D4" s="7" t="s">
        <v>7</v>
      </c>
      <c r="AR4" s="6"/>
      <c r="AS4" s="8" t="s">
        <v>8</v>
      </c>
      <c r="BS4" s="3" t="s">
        <v>9</v>
      </c>
    </row>
    <row r="5" customFormat="false" ht="12" hidden="false" customHeight="true" outlineLevel="0" collapsed="false">
      <c r="B5" s="6"/>
      <c r="D5" s="9" t="s">
        <v>10</v>
      </c>
      <c r="K5" s="10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R5" s="6"/>
      <c r="BS5" s="3" t="s">
        <v>5</v>
      </c>
    </row>
    <row r="6" customFormat="false" ht="37" hidden="false" customHeight="true" outlineLevel="0" collapsed="false">
      <c r="B6" s="6"/>
      <c r="D6" s="11" t="s">
        <v>12</v>
      </c>
      <c r="K6" s="12" t="s">
        <v>13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R6" s="6"/>
      <c r="BS6" s="3" t="s">
        <v>5</v>
      </c>
    </row>
    <row r="7" customFormat="false" ht="12" hidden="false" customHeight="true" outlineLevel="0" collapsed="false">
      <c r="B7" s="6"/>
      <c r="D7" s="13" t="s">
        <v>14</v>
      </c>
      <c r="K7" s="14"/>
      <c r="AK7" s="13" t="s">
        <v>15</v>
      </c>
      <c r="AN7" s="14"/>
      <c r="AR7" s="6"/>
      <c r="BS7" s="3" t="s">
        <v>5</v>
      </c>
    </row>
    <row r="8" customFormat="false" ht="12" hidden="false" customHeight="true" outlineLevel="0" collapsed="false">
      <c r="B8" s="6"/>
      <c r="D8" s="13" t="s">
        <v>16</v>
      </c>
      <c r="K8" s="14" t="s">
        <v>17</v>
      </c>
      <c r="AK8" s="13" t="s">
        <v>18</v>
      </c>
      <c r="AN8" s="14" t="s">
        <v>19</v>
      </c>
      <c r="AR8" s="6"/>
      <c r="BS8" s="3" t="s">
        <v>5</v>
      </c>
    </row>
    <row r="9" customFormat="false" ht="14.4" hidden="false" customHeight="true" outlineLevel="0" collapsed="false">
      <c r="B9" s="6"/>
      <c r="AR9" s="6"/>
      <c r="BS9" s="3" t="s">
        <v>5</v>
      </c>
    </row>
    <row r="10" customFormat="false" ht="12" hidden="false" customHeight="true" outlineLevel="0" collapsed="false">
      <c r="B10" s="6"/>
      <c r="D10" s="13" t="s">
        <v>20</v>
      </c>
      <c r="AK10" s="13" t="s">
        <v>21</v>
      </c>
      <c r="AN10" s="14"/>
      <c r="AR10" s="6"/>
      <c r="BS10" s="3" t="s">
        <v>5</v>
      </c>
    </row>
    <row r="11" customFormat="false" ht="18.5" hidden="false" customHeight="true" outlineLevel="0" collapsed="false">
      <c r="B11" s="6"/>
      <c r="E11" s="14" t="s">
        <v>22</v>
      </c>
      <c r="AK11" s="13" t="s">
        <v>23</v>
      </c>
      <c r="AN11" s="14"/>
      <c r="AR11" s="6"/>
      <c r="BS11" s="3" t="s">
        <v>5</v>
      </c>
    </row>
    <row r="12" customFormat="false" ht="7" hidden="false" customHeight="true" outlineLevel="0" collapsed="false">
      <c r="B12" s="6"/>
      <c r="AR12" s="6"/>
      <c r="BS12" s="3" t="s">
        <v>5</v>
      </c>
    </row>
    <row r="13" customFormat="false" ht="12" hidden="false" customHeight="true" outlineLevel="0" collapsed="false">
      <c r="B13" s="6"/>
      <c r="D13" s="13" t="s">
        <v>24</v>
      </c>
      <c r="AK13" s="13" t="s">
        <v>21</v>
      </c>
      <c r="AN13" s="14" t="s">
        <v>25</v>
      </c>
      <c r="AR13" s="6"/>
      <c r="BS13" s="3" t="s">
        <v>5</v>
      </c>
    </row>
    <row r="14" customFormat="false" ht="12.5" hidden="false" customHeight="false" outlineLevel="0" collapsed="false">
      <c r="B14" s="6"/>
      <c r="E14" s="14" t="s">
        <v>26</v>
      </c>
      <c r="AK14" s="13" t="s">
        <v>23</v>
      </c>
      <c r="AN14" s="14" t="s">
        <v>27</v>
      </c>
      <c r="AR14" s="6"/>
      <c r="BS14" s="3" t="s">
        <v>5</v>
      </c>
    </row>
    <row r="15" customFormat="false" ht="7" hidden="false" customHeight="true" outlineLevel="0" collapsed="false">
      <c r="B15" s="6"/>
      <c r="AR15" s="6"/>
      <c r="BS15" s="3" t="s">
        <v>2</v>
      </c>
    </row>
    <row r="16" customFormat="false" ht="12" hidden="false" customHeight="true" outlineLevel="0" collapsed="false">
      <c r="B16" s="6"/>
      <c r="D16" s="13" t="s">
        <v>28</v>
      </c>
      <c r="AK16" s="13" t="s">
        <v>21</v>
      </c>
      <c r="AN16" s="14"/>
      <c r="AR16" s="6"/>
      <c r="BS16" s="3" t="s">
        <v>2</v>
      </c>
    </row>
    <row r="17" customFormat="false" ht="18.5" hidden="false" customHeight="true" outlineLevel="0" collapsed="false">
      <c r="B17" s="6"/>
      <c r="E17" s="14" t="s">
        <v>22</v>
      </c>
      <c r="AK17" s="13" t="s">
        <v>23</v>
      </c>
      <c r="AN17" s="14"/>
      <c r="AR17" s="6"/>
      <c r="BS17" s="3" t="s">
        <v>29</v>
      </c>
    </row>
    <row r="18" customFormat="false" ht="7" hidden="false" customHeight="true" outlineLevel="0" collapsed="false">
      <c r="B18" s="6"/>
      <c r="AR18" s="6"/>
      <c r="BS18" s="3" t="s">
        <v>5</v>
      </c>
    </row>
    <row r="19" customFormat="false" ht="12" hidden="false" customHeight="true" outlineLevel="0" collapsed="false">
      <c r="B19" s="6"/>
      <c r="D19" s="13" t="s">
        <v>30</v>
      </c>
      <c r="AK19" s="13" t="s">
        <v>21</v>
      </c>
      <c r="AN19" s="14"/>
      <c r="AR19" s="6"/>
      <c r="BS19" s="3" t="s">
        <v>5</v>
      </c>
    </row>
    <row r="20" customFormat="false" ht="18.5" hidden="false" customHeight="true" outlineLevel="0" collapsed="false">
      <c r="B20" s="6"/>
      <c r="E20" s="14" t="s">
        <v>22</v>
      </c>
      <c r="AK20" s="13" t="s">
        <v>23</v>
      </c>
      <c r="AN20" s="14"/>
      <c r="AR20" s="6"/>
      <c r="BS20" s="3" t="s">
        <v>29</v>
      </c>
    </row>
    <row r="21" customFormat="false" ht="7" hidden="false" customHeight="true" outlineLevel="0" collapsed="false">
      <c r="B21" s="6"/>
      <c r="AR21" s="6"/>
    </row>
    <row r="22" customFormat="false" ht="12" hidden="false" customHeight="true" outlineLevel="0" collapsed="false">
      <c r="B22" s="6"/>
      <c r="D22" s="13" t="s">
        <v>31</v>
      </c>
      <c r="AR22" s="6"/>
    </row>
    <row r="23" customFormat="false" ht="16.5" hidden="false" customHeight="true" outlineLevel="0" collapsed="false">
      <c r="B23" s="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R23" s="6"/>
    </row>
    <row r="24" customFormat="false" ht="7" hidden="false" customHeight="true" outlineLevel="0" collapsed="false">
      <c r="B24" s="6"/>
      <c r="AR24" s="6"/>
    </row>
    <row r="25" customFormat="false" ht="7" hidden="false" customHeight="true" outlineLevel="0" collapsed="false">
      <c r="B25" s="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6"/>
    </row>
    <row r="26" s="22" customFormat="true" ht="25.9" hidden="false" customHeight="true" outlineLevel="0" collapsed="false">
      <c r="A26" s="17"/>
      <c r="B26" s="18"/>
      <c r="C26" s="17"/>
      <c r="D26" s="19" t="s">
        <v>32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 t="e">
        <f aca="false">ROUND(AG94,2)</f>
        <v>#REF!</v>
      </c>
      <c r="AL26" s="21"/>
      <c r="AM26" s="21"/>
      <c r="AN26" s="21"/>
      <c r="AO26" s="21"/>
      <c r="AP26" s="17"/>
      <c r="AQ26" s="17"/>
      <c r="AR26" s="18"/>
      <c r="BE26" s="17"/>
    </row>
    <row r="27" customFormat="false" ht="7" hidden="false" customHeight="true" outlineLevel="0" collapsed="false">
      <c r="A27" s="17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8"/>
      <c r="BE27" s="17"/>
    </row>
    <row r="28" customFormat="false" ht="12.5" hidden="false" customHeight="false" outlineLevel="0" collapsed="false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3" t="s">
        <v>33</v>
      </c>
      <c r="M28" s="23"/>
      <c r="N28" s="23"/>
      <c r="O28" s="23"/>
      <c r="P28" s="23"/>
      <c r="Q28" s="17"/>
      <c r="R28" s="17"/>
      <c r="S28" s="17"/>
      <c r="T28" s="17"/>
      <c r="U28" s="17"/>
      <c r="V28" s="17"/>
      <c r="W28" s="23" t="s">
        <v>34</v>
      </c>
      <c r="X28" s="23"/>
      <c r="Y28" s="23"/>
      <c r="Z28" s="23"/>
      <c r="AA28" s="23"/>
      <c r="AB28" s="23"/>
      <c r="AC28" s="23"/>
      <c r="AD28" s="23"/>
      <c r="AE28" s="23"/>
      <c r="AF28" s="17"/>
      <c r="AG28" s="17"/>
      <c r="AH28" s="17"/>
      <c r="AI28" s="17"/>
      <c r="AJ28" s="17"/>
      <c r="AK28" s="23" t="s">
        <v>35</v>
      </c>
      <c r="AL28" s="23"/>
      <c r="AM28" s="23"/>
      <c r="AN28" s="23"/>
      <c r="AO28" s="23"/>
      <c r="AP28" s="17"/>
      <c r="AQ28" s="17"/>
      <c r="AR28" s="18"/>
      <c r="BE28" s="17"/>
    </row>
    <row r="29" s="24" customFormat="true" ht="14.4" hidden="false" customHeight="true" outlineLevel="0" collapsed="false">
      <c r="B29" s="25"/>
      <c r="D29" s="13" t="s">
        <v>36</v>
      </c>
      <c r="F29" s="13" t="s">
        <v>37</v>
      </c>
      <c r="L29" s="26" t="n">
        <v>0.2</v>
      </c>
      <c r="M29" s="26"/>
      <c r="N29" s="26"/>
      <c r="O29" s="26"/>
      <c r="P29" s="26"/>
      <c r="W29" s="27" t="e">
        <f aca="false">ROUND(AZ94, 2)</f>
        <v>#REF!</v>
      </c>
      <c r="X29" s="27"/>
      <c r="Y29" s="27"/>
      <c r="Z29" s="27"/>
      <c r="AA29" s="27"/>
      <c r="AB29" s="27"/>
      <c r="AC29" s="27"/>
      <c r="AD29" s="27"/>
      <c r="AE29" s="27"/>
      <c r="AK29" s="27" t="e">
        <f aca="false">ROUND(AV94, 2)</f>
        <v>#REF!</v>
      </c>
      <c r="AL29" s="27"/>
      <c r="AM29" s="27"/>
      <c r="AN29" s="27"/>
      <c r="AO29" s="27"/>
      <c r="AR29" s="25"/>
    </row>
    <row r="30" customFormat="false" ht="14.4" hidden="false" customHeight="true" outlineLevel="0" collapsed="false">
      <c r="A30" s="24"/>
      <c r="B30" s="25"/>
      <c r="C30" s="24"/>
      <c r="F30" s="13" t="s">
        <v>38</v>
      </c>
      <c r="L30" s="26" t="n">
        <v>0.2</v>
      </c>
      <c r="M30" s="26"/>
      <c r="N30" s="26"/>
      <c r="O30" s="26"/>
      <c r="P30" s="26"/>
      <c r="W30" s="27" t="e">
        <f aca="false">ROUND(BA94, 2)</f>
        <v>#REF!</v>
      </c>
      <c r="X30" s="27"/>
      <c r="Y30" s="27"/>
      <c r="Z30" s="27"/>
      <c r="AA30" s="27"/>
      <c r="AB30" s="27"/>
      <c r="AC30" s="27"/>
      <c r="AD30" s="27"/>
      <c r="AE30" s="27"/>
      <c r="AK30" s="27" t="e">
        <f aca="false">ROUND(AW94, 2)</f>
        <v>#REF!</v>
      </c>
      <c r="AL30" s="27"/>
      <c r="AM30" s="27"/>
      <c r="AN30" s="27"/>
      <c r="AO30" s="27"/>
      <c r="AR30" s="25"/>
    </row>
    <row r="31" customFormat="false" ht="14.4" hidden="true" customHeight="true" outlineLevel="0" collapsed="false">
      <c r="A31" s="24"/>
      <c r="B31" s="25"/>
      <c r="C31" s="24"/>
      <c r="F31" s="13" t="s">
        <v>39</v>
      </c>
      <c r="L31" s="26" t="n">
        <v>0.2</v>
      </c>
      <c r="M31" s="26"/>
      <c r="N31" s="26"/>
      <c r="O31" s="26"/>
      <c r="P31" s="26"/>
      <c r="W31" s="27" t="e">
        <f aca="false">ROUND(BB94, 2)</f>
        <v>#REF!</v>
      </c>
      <c r="X31" s="27"/>
      <c r="Y31" s="27"/>
      <c r="Z31" s="27"/>
      <c r="AA31" s="27"/>
      <c r="AB31" s="27"/>
      <c r="AC31" s="27"/>
      <c r="AD31" s="27"/>
      <c r="AE31" s="27"/>
      <c r="AK31" s="27" t="n">
        <v>0</v>
      </c>
      <c r="AL31" s="27"/>
      <c r="AM31" s="27"/>
      <c r="AN31" s="27"/>
      <c r="AO31" s="27"/>
      <c r="AR31" s="25"/>
    </row>
    <row r="32" customFormat="false" ht="14.4" hidden="true" customHeight="true" outlineLevel="0" collapsed="false">
      <c r="A32" s="24"/>
      <c r="B32" s="25"/>
      <c r="C32" s="24"/>
      <c r="F32" s="13" t="s">
        <v>40</v>
      </c>
      <c r="L32" s="26" t="n">
        <v>0.2</v>
      </c>
      <c r="M32" s="26"/>
      <c r="N32" s="26"/>
      <c r="O32" s="26"/>
      <c r="P32" s="26"/>
      <c r="W32" s="27" t="e">
        <f aca="false">ROUND(BC94, 2)</f>
        <v>#REF!</v>
      </c>
      <c r="X32" s="27"/>
      <c r="Y32" s="27"/>
      <c r="Z32" s="27"/>
      <c r="AA32" s="27"/>
      <c r="AB32" s="27"/>
      <c r="AC32" s="27"/>
      <c r="AD32" s="27"/>
      <c r="AE32" s="27"/>
      <c r="AK32" s="27" t="n">
        <v>0</v>
      </c>
      <c r="AL32" s="27"/>
      <c r="AM32" s="27"/>
      <c r="AN32" s="27"/>
      <c r="AO32" s="27"/>
      <c r="AR32" s="25"/>
    </row>
    <row r="33" customFormat="false" ht="14.4" hidden="true" customHeight="true" outlineLevel="0" collapsed="false">
      <c r="A33" s="24"/>
      <c r="B33" s="25"/>
      <c r="C33" s="24"/>
      <c r="F33" s="13" t="s">
        <v>41</v>
      </c>
      <c r="L33" s="26" t="n">
        <v>0</v>
      </c>
      <c r="M33" s="26"/>
      <c r="N33" s="26"/>
      <c r="O33" s="26"/>
      <c r="P33" s="26"/>
      <c r="W33" s="27" t="e">
        <f aca="false">ROUND(BD94, 2)</f>
        <v>#REF!</v>
      </c>
      <c r="X33" s="27"/>
      <c r="Y33" s="27"/>
      <c r="Z33" s="27"/>
      <c r="AA33" s="27"/>
      <c r="AB33" s="27"/>
      <c r="AC33" s="27"/>
      <c r="AD33" s="27"/>
      <c r="AE33" s="27"/>
      <c r="AK33" s="27" t="n">
        <v>0</v>
      </c>
      <c r="AL33" s="27"/>
      <c r="AM33" s="27"/>
      <c r="AN33" s="27"/>
      <c r="AO33" s="27"/>
      <c r="AR33" s="25"/>
    </row>
    <row r="34" s="22" customFormat="true" ht="7" hidden="false" customHeight="true" outlineLevel="0" collapsed="false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8"/>
      <c r="BE34" s="17"/>
    </row>
    <row r="35" customFormat="false" ht="25.9" hidden="false" customHeight="true" outlineLevel="0" collapsed="false">
      <c r="A35" s="17"/>
      <c r="B35" s="18"/>
      <c r="C35" s="28"/>
      <c r="D35" s="29" t="s">
        <v>42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 t="s">
        <v>43</v>
      </c>
      <c r="U35" s="30"/>
      <c r="V35" s="30"/>
      <c r="W35" s="30"/>
      <c r="X35" s="32" t="s">
        <v>44</v>
      </c>
      <c r="Y35" s="32"/>
      <c r="Z35" s="32"/>
      <c r="AA35" s="32"/>
      <c r="AB35" s="32"/>
      <c r="AC35" s="30"/>
      <c r="AD35" s="30"/>
      <c r="AE35" s="30"/>
      <c r="AF35" s="30"/>
      <c r="AG35" s="30"/>
      <c r="AH35" s="30"/>
      <c r="AI35" s="30"/>
      <c r="AJ35" s="30"/>
      <c r="AK35" s="33" t="e">
        <f aca="false">SUM(AK26:AK33)</f>
        <v>#REF!</v>
      </c>
      <c r="AL35" s="33"/>
      <c r="AM35" s="33"/>
      <c r="AN35" s="33"/>
      <c r="AO35" s="33"/>
      <c r="AP35" s="28"/>
      <c r="AQ35" s="28"/>
      <c r="AR35" s="18"/>
      <c r="BE35" s="17"/>
    </row>
    <row r="36" customFormat="false" ht="7" hidden="false" customHeight="true" outlineLevel="0" collapsed="false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8"/>
      <c r="BE36" s="17"/>
    </row>
    <row r="37" customFormat="false" ht="14.4" hidden="false" customHeight="true" outlineLevel="0" collapsed="false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8"/>
      <c r="BE37" s="17"/>
    </row>
    <row r="38" customFormat="false" ht="14.4" hidden="false" customHeight="true" outlineLevel="0" collapsed="false">
      <c r="B38" s="6"/>
      <c r="AR38" s="6"/>
    </row>
    <row r="39" customFormat="false" ht="14.4" hidden="false" customHeight="true" outlineLevel="0" collapsed="false">
      <c r="B39" s="6"/>
      <c r="AR39" s="6"/>
    </row>
    <row r="40" customFormat="false" ht="14.4" hidden="false" customHeight="true" outlineLevel="0" collapsed="false">
      <c r="B40" s="6"/>
      <c r="AR40" s="6"/>
    </row>
    <row r="41" customFormat="false" ht="14.4" hidden="false" customHeight="true" outlineLevel="0" collapsed="false">
      <c r="B41" s="6"/>
      <c r="AR41" s="6"/>
    </row>
    <row r="42" customFormat="false" ht="14.4" hidden="false" customHeight="true" outlineLevel="0" collapsed="false">
      <c r="B42" s="6"/>
      <c r="AR42" s="6"/>
    </row>
    <row r="43" customFormat="false" ht="14.4" hidden="false" customHeight="true" outlineLevel="0" collapsed="false">
      <c r="B43" s="6"/>
      <c r="AR43" s="6"/>
    </row>
    <row r="44" customFormat="false" ht="14.4" hidden="false" customHeight="true" outlineLevel="0" collapsed="false">
      <c r="B44" s="6"/>
      <c r="AR44" s="6"/>
    </row>
    <row r="45" customFormat="false" ht="14.4" hidden="false" customHeight="true" outlineLevel="0" collapsed="false">
      <c r="B45" s="6"/>
      <c r="AR45" s="6"/>
    </row>
    <row r="46" customFormat="false" ht="14.4" hidden="false" customHeight="true" outlineLevel="0" collapsed="false">
      <c r="B46" s="6"/>
      <c r="AR46" s="6"/>
    </row>
    <row r="47" customFormat="false" ht="14.4" hidden="false" customHeight="true" outlineLevel="0" collapsed="false">
      <c r="B47" s="6"/>
      <c r="AR47" s="6"/>
    </row>
    <row r="48" customFormat="false" ht="14.4" hidden="false" customHeight="true" outlineLevel="0" collapsed="false">
      <c r="B48" s="6"/>
      <c r="AR48" s="6"/>
    </row>
    <row r="49" s="22" customFormat="true" ht="14.4" hidden="false" customHeight="true" outlineLevel="0" collapsed="false">
      <c r="B49" s="34"/>
      <c r="D49" s="35" t="s">
        <v>45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46</v>
      </c>
      <c r="AI49" s="36"/>
      <c r="AJ49" s="36"/>
      <c r="AK49" s="36"/>
      <c r="AL49" s="36"/>
      <c r="AM49" s="36"/>
      <c r="AN49" s="36"/>
      <c r="AO49" s="36"/>
      <c r="AR49" s="34"/>
    </row>
    <row r="50" customFormat="false" ht="10" hidden="false" customHeight="false" outlineLevel="0" collapsed="false">
      <c r="B50" s="6"/>
      <c r="AR50" s="6"/>
    </row>
    <row r="51" customFormat="false" ht="10" hidden="false" customHeight="false" outlineLevel="0" collapsed="false">
      <c r="B51" s="6"/>
      <c r="AR51" s="6"/>
    </row>
    <row r="52" customFormat="false" ht="10" hidden="false" customHeight="false" outlineLevel="0" collapsed="false">
      <c r="B52" s="6"/>
      <c r="AR52" s="6"/>
    </row>
    <row r="53" customFormat="false" ht="10" hidden="false" customHeight="false" outlineLevel="0" collapsed="false">
      <c r="B53" s="6"/>
      <c r="AR53" s="6"/>
    </row>
    <row r="54" customFormat="false" ht="10" hidden="false" customHeight="false" outlineLevel="0" collapsed="false">
      <c r="B54" s="6"/>
      <c r="AR54" s="6"/>
    </row>
    <row r="55" customFormat="false" ht="10" hidden="false" customHeight="false" outlineLevel="0" collapsed="false">
      <c r="B55" s="6"/>
      <c r="AR55" s="6"/>
    </row>
    <row r="56" customFormat="false" ht="10" hidden="false" customHeight="false" outlineLevel="0" collapsed="false">
      <c r="B56" s="6"/>
      <c r="AR56" s="6"/>
    </row>
    <row r="57" customFormat="false" ht="10" hidden="false" customHeight="false" outlineLevel="0" collapsed="false">
      <c r="B57" s="6"/>
      <c r="AR57" s="6"/>
    </row>
    <row r="58" customFormat="false" ht="10" hidden="false" customHeight="false" outlineLevel="0" collapsed="false">
      <c r="B58" s="6"/>
      <c r="AR58" s="6"/>
    </row>
    <row r="59" customFormat="false" ht="10" hidden="false" customHeight="false" outlineLevel="0" collapsed="false">
      <c r="B59" s="6"/>
      <c r="AR59" s="6"/>
    </row>
    <row r="60" s="22" customFormat="true" ht="12.5" hidden="false" customHeight="false" outlineLevel="0" collapsed="false">
      <c r="A60" s="17"/>
      <c r="B60" s="18"/>
      <c r="C60" s="17"/>
      <c r="D60" s="37" t="s">
        <v>47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37" t="s">
        <v>48</v>
      </c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7" t="s">
        <v>47</v>
      </c>
      <c r="AI60" s="20"/>
      <c r="AJ60" s="20"/>
      <c r="AK60" s="20"/>
      <c r="AL60" s="20"/>
      <c r="AM60" s="37" t="s">
        <v>48</v>
      </c>
      <c r="AN60" s="20"/>
      <c r="AO60" s="20"/>
      <c r="AP60" s="17"/>
      <c r="AQ60" s="17"/>
      <c r="AR60" s="18"/>
      <c r="BE60" s="17"/>
    </row>
    <row r="61" customFormat="false" ht="10" hidden="false" customHeight="false" outlineLevel="0" collapsed="false">
      <c r="B61" s="6"/>
      <c r="AR61" s="6"/>
    </row>
    <row r="62" customFormat="false" ht="10" hidden="false" customHeight="false" outlineLevel="0" collapsed="false">
      <c r="B62" s="6"/>
      <c r="AR62" s="6"/>
    </row>
    <row r="63" customFormat="false" ht="10" hidden="false" customHeight="false" outlineLevel="0" collapsed="false">
      <c r="B63" s="6"/>
      <c r="AR63" s="6"/>
    </row>
    <row r="64" s="22" customFormat="true" ht="13" hidden="false" customHeight="false" outlineLevel="0" collapsed="false">
      <c r="A64" s="17"/>
      <c r="B64" s="18"/>
      <c r="C64" s="17"/>
      <c r="D64" s="35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5" t="s">
        <v>50</v>
      </c>
      <c r="AI64" s="38"/>
      <c r="AJ64" s="38"/>
      <c r="AK64" s="38"/>
      <c r="AL64" s="38"/>
      <c r="AM64" s="38"/>
      <c r="AN64" s="38"/>
      <c r="AO64" s="38"/>
      <c r="AP64" s="17"/>
      <c r="AQ64" s="17"/>
      <c r="AR64" s="18"/>
      <c r="BE64" s="17"/>
    </row>
    <row r="65" customFormat="false" ht="10" hidden="false" customHeight="false" outlineLevel="0" collapsed="false">
      <c r="B65" s="6"/>
      <c r="AR65" s="6"/>
    </row>
    <row r="66" customFormat="false" ht="10" hidden="false" customHeight="false" outlineLevel="0" collapsed="false">
      <c r="B66" s="6"/>
      <c r="AR66" s="6"/>
    </row>
    <row r="67" customFormat="false" ht="10" hidden="false" customHeight="false" outlineLevel="0" collapsed="false">
      <c r="B67" s="6"/>
      <c r="AR67" s="6"/>
    </row>
    <row r="68" customFormat="false" ht="10" hidden="false" customHeight="false" outlineLevel="0" collapsed="false">
      <c r="B68" s="6"/>
      <c r="AR68" s="6"/>
    </row>
    <row r="69" customFormat="false" ht="10" hidden="false" customHeight="false" outlineLevel="0" collapsed="false">
      <c r="B69" s="6"/>
      <c r="AR69" s="6"/>
    </row>
    <row r="70" customFormat="false" ht="10" hidden="false" customHeight="false" outlineLevel="0" collapsed="false">
      <c r="B70" s="6"/>
      <c r="AR70" s="6"/>
    </row>
    <row r="71" customFormat="false" ht="10" hidden="false" customHeight="false" outlineLevel="0" collapsed="false">
      <c r="B71" s="6"/>
      <c r="AR71" s="6"/>
    </row>
    <row r="72" customFormat="false" ht="10" hidden="false" customHeight="false" outlineLevel="0" collapsed="false">
      <c r="B72" s="6"/>
      <c r="AR72" s="6"/>
    </row>
    <row r="73" customFormat="false" ht="10" hidden="false" customHeight="false" outlineLevel="0" collapsed="false">
      <c r="B73" s="6"/>
      <c r="AR73" s="6"/>
    </row>
    <row r="74" customFormat="false" ht="10" hidden="false" customHeight="false" outlineLevel="0" collapsed="false">
      <c r="B74" s="6"/>
      <c r="AR74" s="6"/>
    </row>
    <row r="75" s="22" customFormat="true" ht="12.5" hidden="false" customHeight="false" outlineLevel="0" collapsed="false">
      <c r="A75" s="17"/>
      <c r="B75" s="18"/>
      <c r="C75" s="17"/>
      <c r="D75" s="37" t="s">
        <v>47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37" t="s">
        <v>48</v>
      </c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7" t="s">
        <v>47</v>
      </c>
      <c r="AI75" s="20"/>
      <c r="AJ75" s="20"/>
      <c r="AK75" s="20"/>
      <c r="AL75" s="20"/>
      <c r="AM75" s="37" t="s">
        <v>48</v>
      </c>
      <c r="AN75" s="20"/>
      <c r="AO75" s="20"/>
      <c r="AP75" s="17"/>
      <c r="AQ75" s="17"/>
      <c r="AR75" s="18"/>
      <c r="BE75" s="17"/>
    </row>
    <row r="76" customFormat="false" ht="10" hidden="false" customHeight="false" outlineLevel="0" collapsed="false">
      <c r="A76" s="17"/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8"/>
      <c r="BE76" s="17"/>
    </row>
    <row r="77" customFormat="false" ht="7" hidden="false" customHeight="true" outlineLevel="0" collapsed="false">
      <c r="A77" s="17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18"/>
      <c r="BE77" s="17"/>
    </row>
    <row r="81" s="22" customFormat="true" ht="7" hidden="false" customHeight="true" outlineLevel="0" collapsed="false">
      <c r="A81" s="17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18"/>
      <c r="BE81" s="17"/>
    </row>
    <row r="82" customFormat="false" ht="25" hidden="false" customHeight="true" outlineLevel="0" collapsed="false">
      <c r="A82" s="17"/>
      <c r="B82" s="18"/>
      <c r="C82" s="7" t="s">
        <v>51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8"/>
      <c r="BE82" s="17"/>
    </row>
    <row r="83" customFormat="false" ht="7" hidden="false" customHeight="true" outlineLevel="0" collapsed="false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8"/>
      <c r="BE83" s="17"/>
    </row>
    <row r="84" s="43" customFormat="true" ht="12" hidden="false" customHeight="true" outlineLevel="0" collapsed="false">
      <c r="B84" s="44"/>
      <c r="C84" s="13" t="s">
        <v>10</v>
      </c>
      <c r="L84" s="43" t="str">
        <f aca="false">K5</f>
        <v>BM071</v>
      </c>
      <c r="AR84" s="44"/>
    </row>
    <row r="85" s="45" customFormat="true" ht="37" hidden="false" customHeight="true" outlineLevel="0" collapsed="false">
      <c r="B85" s="46"/>
      <c r="C85" s="47" t="s">
        <v>12</v>
      </c>
      <c r="L85" s="48" t="str">
        <f aca="false">K6</f>
        <v>Obec Hôrky - rekonštrukcia krytu miestnej komunikácie</v>
      </c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R85" s="46"/>
    </row>
    <row r="86" s="22" customFormat="true" ht="7" hidden="false" customHeight="true" outlineLevel="0" collapsed="false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8"/>
      <c r="BE86" s="17"/>
    </row>
    <row r="87" customFormat="false" ht="12" hidden="false" customHeight="true" outlineLevel="0" collapsed="false">
      <c r="A87" s="17"/>
      <c r="B87" s="18"/>
      <c r="C87" s="13" t="s">
        <v>16</v>
      </c>
      <c r="D87" s="17"/>
      <c r="E87" s="17"/>
      <c r="F87" s="17"/>
      <c r="G87" s="17"/>
      <c r="H87" s="17"/>
      <c r="I87" s="17"/>
      <c r="J87" s="17"/>
      <c r="K87" s="17"/>
      <c r="L87" s="49" t="str">
        <f aca="false">IF(K8="","",K8)</f>
        <v>Hôrky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3" t="s">
        <v>18</v>
      </c>
      <c r="AJ87" s="17"/>
      <c r="AK87" s="17"/>
      <c r="AL87" s="17"/>
      <c r="AM87" s="50" t="str">
        <f aca="false">IF(AN8= "","",AN8)</f>
        <v>11. 8. 2020</v>
      </c>
      <c r="AN87" s="50"/>
      <c r="AO87" s="17"/>
      <c r="AP87" s="17"/>
      <c r="AQ87" s="17"/>
      <c r="AR87" s="18"/>
      <c r="BE87" s="17"/>
    </row>
    <row r="88" customFormat="false" ht="7" hidden="false" customHeight="true" outlineLevel="0" collapsed="false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8"/>
      <c r="BE88" s="17"/>
    </row>
    <row r="89" customFormat="false" ht="15.15" hidden="false" customHeight="true" outlineLevel="0" collapsed="false">
      <c r="A89" s="17"/>
      <c r="B89" s="18"/>
      <c r="C89" s="13" t="s">
        <v>20</v>
      </c>
      <c r="D89" s="17"/>
      <c r="E89" s="17"/>
      <c r="F89" s="17"/>
      <c r="G89" s="17"/>
      <c r="H89" s="17"/>
      <c r="I89" s="17"/>
      <c r="J89" s="17"/>
      <c r="K89" s="17"/>
      <c r="L89" s="43" t="str">
        <f aca="false">IF(E11= "","",E11)</f>
        <v> 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3" t="s">
        <v>28</v>
      </c>
      <c r="AJ89" s="17"/>
      <c r="AK89" s="17"/>
      <c r="AL89" s="17"/>
      <c r="AM89" s="51" t="str">
        <f aca="false">IF(E17="","",E17)</f>
        <v> </v>
      </c>
      <c r="AN89" s="51"/>
      <c r="AO89" s="51"/>
      <c r="AP89" s="51"/>
      <c r="AQ89" s="17"/>
      <c r="AR89" s="18"/>
      <c r="AS89" s="52" t="s">
        <v>52</v>
      </c>
      <c r="AT89" s="5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17"/>
    </row>
    <row r="90" customFormat="false" ht="15.15" hidden="false" customHeight="true" outlineLevel="0" collapsed="false">
      <c r="A90" s="17"/>
      <c r="B90" s="18"/>
      <c r="C90" s="13" t="s">
        <v>24</v>
      </c>
      <c r="D90" s="17"/>
      <c r="E90" s="17"/>
      <c r="F90" s="17"/>
      <c r="G90" s="17"/>
      <c r="H90" s="17"/>
      <c r="I90" s="17"/>
      <c r="J90" s="17"/>
      <c r="K90" s="17"/>
      <c r="L90" s="43" t="str">
        <f aca="false">IF(E14="","",E14)</f>
        <v>BM - MONT, s.r.o.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3" t="s">
        <v>30</v>
      </c>
      <c r="AJ90" s="17"/>
      <c r="AK90" s="17"/>
      <c r="AL90" s="17"/>
      <c r="AM90" s="51" t="str">
        <f aca="false">IF(E20="","",E20)</f>
        <v> </v>
      </c>
      <c r="AN90" s="51"/>
      <c r="AO90" s="51"/>
      <c r="AP90" s="51"/>
      <c r="AQ90" s="17"/>
      <c r="AR90" s="18"/>
      <c r="AS90" s="52"/>
      <c r="AT90" s="5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17"/>
    </row>
    <row r="91" customFormat="false" ht="10.75" hidden="false" customHeight="true" outlineLevel="0" collapsed="false">
      <c r="A91" s="17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8"/>
      <c r="AS91" s="52"/>
      <c r="AT91" s="5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17"/>
    </row>
    <row r="92" customFormat="false" ht="29.25" hidden="false" customHeight="true" outlineLevel="0" collapsed="false">
      <c r="A92" s="17"/>
      <c r="B92" s="18"/>
      <c r="C92" s="57" t="s">
        <v>53</v>
      </c>
      <c r="D92" s="57"/>
      <c r="E92" s="57"/>
      <c r="F92" s="57"/>
      <c r="G92" s="57"/>
      <c r="H92" s="58"/>
      <c r="I92" s="59" t="s">
        <v>54</v>
      </c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60" t="s">
        <v>55</v>
      </c>
      <c r="AH92" s="60"/>
      <c r="AI92" s="60"/>
      <c r="AJ92" s="60"/>
      <c r="AK92" s="60"/>
      <c r="AL92" s="60"/>
      <c r="AM92" s="60"/>
      <c r="AN92" s="61" t="s">
        <v>56</v>
      </c>
      <c r="AO92" s="61"/>
      <c r="AP92" s="61"/>
      <c r="AQ92" s="62" t="s">
        <v>57</v>
      </c>
      <c r="AR92" s="18"/>
      <c r="AS92" s="63" t="s">
        <v>58</v>
      </c>
      <c r="AT92" s="64" t="s">
        <v>59</v>
      </c>
      <c r="AU92" s="64" t="s">
        <v>60</v>
      </c>
      <c r="AV92" s="64" t="s">
        <v>61</v>
      </c>
      <c r="AW92" s="64" t="s">
        <v>62</v>
      </c>
      <c r="AX92" s="64" t="s">
        <v>63</v>
      </c>
      <c r="AY92" s="64" t="s">
        <v>64</v>
      </c>
      <c r="AZ92" s="64" t="s">
        <v>65</v>
      </c>
      <c r="BA92" s="64" t="s">
        <v>66</v>
      </c>
      <c r="BB92" s="64" t="s">
        <v>67</v>
      </c>
      <c r="BC92" s="64" t="s">
        <v>68</v>
      </c>
      <c r="BD92" s="65" t="s">
        <v>69</v>
      </c>
      <c r="BE92" s="17"/>
    </row>
    <row r="93" customFormat="false" ht="10.75" hidden="false" customHeight="true" outlineLevel="0" collapsed="false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17"/>
    </row>
    <row r="94" s="69" customFormat="true" ht="32.4" hidden="false" customHeight="true" outlineLevel="0" collapsed="false">
      <c r="B94" s="70"/>
      <c r="C94" s="71" t="s">
        <v>70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3" t="e">
        <f aca="false">ROUND(AG95,2)</f>
        <v>#REF!</v>
      </c>
      <c r="AH94" s="73"/>
      <c r="AI94" s="73"/>
      <c r="AJ94" s="73"/>
      <c r="AK94" s="73"/>
      <c r="AL94" s="73"/>
      <c r="AM94" s="73"/>
      <c r="AN94" s="74" t="e">
        <f aca="false">SUM(AG94,AT94)</f>
        <v>#REF!</v>
      </c>
      <c r="AO94" s="74"/>
      <c r="AP94" s="74"/>
      <c r="AQ94" s="75"/>
      <c r="AR94" s="70"/>
      <c r="AS94" s="76" t="n">
        <f aca="false">ROUND(AS95,2)</f>
        <v>0</v>
      </c>
      <c r="AT94" s="77" t="e">
        <f aca="false">ROUND(SUM(AV94:AW94),2)</f>
        <v>#REF!</v>
      </c>
      <c r="AU94" s="78" t="n">
        <f aca="false">ROUND(AU95,5)</f>
        <v>368.88</v>
      </c>
      <c r="AV94" s="77" t="e">
        <f aca="false">ROUND(AZ94*L29,2)</f>
        <v>#REF!</v>
      </c>
      <c r="AW94" s="77" t="e">
        <f aca="false">ROUND(BA94*L30,2)</f>
        <v>#REF!</v>
      </c>
      <c r="AX94" s="77" t="e">
        <f aca="false">ROUND(BB94*L29,2)</f>
        <v>#REF!</v>
      </c>
      <c r="AY94" s="77" t="e">
        <f aca="false">ROUND(BC94*L30,2)</f>
        <v>#REF!</v>
      </c>
      <c r="AZ94" s="77" t="e">
        <f aca="false">ROUND(AZ95,2)</f>
        <v>#REF!</v>
      </c>
      <c r="BA94" s="77" t="e">
        <f aca="false">ROUND(BA95,2)</f>
        <v>#REF!</v>
      </c>
      <c r="BB94" s="77" t="e">
        <f aca="false">ROUND(BB95,2)</f>
        <v>#REF!</v>
      </c>
      <c r="BC94" s="77" t="e">
        <f aca="false">ROUND(BC95,2)</f>
        <v>#REF!</v>
      </c>
      <c r="BD94" s="79" t="e">
        <f aca="false">ROUND(BD95,2)</f>
        <v>#REF!</v>
      </c>
      <c r="BS94" s="80" t="s">
        <v>71</v>
      </c>
      <c r="BT94" s="80" t="s">
        <v>72</v>
      </c>
      <c r="BU94" s="81" t="s">
        <v>73</v>
      </c>
      <c r="BV94" s="80" t="s">
        <v>74</v>
      </c>
      <c r="BW94" s="80" t="s">
        <v>3</v>
      </c>
      <c r="BX94" s="80" t="s">
        <v>75</v>
      </c>
      <c r="CL94" s="80"/>
    </row>
    <row r="95" s="93" customFormat="true" ht="24.75" hidden="false" customHeight="true" outlineLevel="0" collapsed="false">
      <c r="A95" s="82" t="s">
        <v>76</v>
      </c>
      <c r="B95" s="83"/>
      <c r="C95" s="84"/>
      <c r="D95" s="85" t="s">
        <v>77</v>
      </c>
      <c r="E95" s="85"/>
      <c r="F95" s="85"/>
      <c r="G95" s="85"/>
      <c r="H95" s="85"/>
      <c r="I95" s="86"/>
      <c r="J95" s="85" t="s">
        <v>78</v>
      </c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7" t="e">
        <f aca="false">'001 - SO.01 Prístupová ko...'!J18</f>
        <v>#REF!</v>
      </c>
      <c r="AH95" s="87"/>
      <c r="AI95" s="87"/>
      <c r="AJ95" s="87"/>
      <c r="AK95" s="87"/>
      <c r="AL95" s="87"/>
      <c r="AM95" s="87"/>
      <c r="AN95" s="87" t="e">
        <f aca="false">SUM(AG95,AT95)</f>
        <v>#REF!</v>
      </c>
      <c r="AO95" s="87"/>
      <c r="AP95" s="87"/>
      <c r="AQ95" s="88" t="s">
        <v>79</v>
      </c>
      <c r="AR95" s="83"/>
      <c r="AS95" s="89" t="n">
        <v>0</v>
      </c>
      <c r="AT95" s="90" t="e">
        <f aca="false">ROUND(SUM(AV95:AW95),2)</f>
        <v>#REF!</v>
      </c>
      <c r="AU95" s="91" t="n">
        <f aca="false">'001 - SO.01 Prístupová ko...'!P28</f>
        <v>368.88</v>
      </c>
      <c r="AV95" s="90" t="e">
        <f aca="false">'001 - SO.01 Prístupová ko...'!J21</f>
        <v>#REF!</v>
      </c>
      <c r="AW95" s="90" t="e">
        <f aca="false">'001 - SO.01 Prístupová ko...'!J22</f>
        <v>#REF!</v>
      </c>
      <c r="AX95" s="90" t="e">
        <f aca="false">'001 - SO.01 Prístupová ko...'!J23</f>
        <v>#REF!</v>
      </c>
      <c r="AY95" s="90" t="e">
        <f aca="false">'001 - SO.01 Prístupová ko...'!J24</f>
        <v>#REF!</v>
      </c>
      <c r="AZ95" s="90" t="e">
        <f aca="false">'001 - SO.01 Prístupová ko...'!F21</f>
        <v>#REF!</v>
      </c>
      <c r="BA95" s="90" t="e">
        <f aca="false">'001 - SO.01 Prístupová ko...'!F22</f>
        <v>#REF!</v>
      </c>
      <c r="BB95" s="90" t="e">
        <f aca="false">'001 - SO.01 Prístupová ko...'!F23</f>
        <v>#REF!</v>
      </c>
      <c r="BC95" s="90" t="e">
        <f aca="false">'001 - SO.01 Prístupová ko...'!F24</f>
        <v>#REF!</v>
      </c>
      <c r="BD95" s="92" t="e">
        <f aca="false">'001 - SO.01 Prístupová ko...'!F25</f>
        <v>#REF!</v>
      </c>
      <c r="BT95" s="94" t="s">
        <v>80</v>
      </c>
      <c r="BV95" s="94" t="s">
        <v>74</v>
      </c>
      <c r="BW95" s="94" t="s">
        <v>81</v>
      </c>
      <c r="BX95" s="94" t="s">
        <v>3</v>
      </c>
      <c r="CL95" s="94"/>
      <c r="CM95" s="94" t="s">
        <v>72</v>
      </c>
    </row>
    <row r="96" s="22" customFormat="true" ht="30" hidden="false" customHeight="true" outlineLevel="0" collapsed="false">
      <c r="A96" s="17"/>
      <c r="B96" s="18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8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customFormat="false" ht="7" hidden="false" customHeight="true" outlineLevel="0" collapsed="false">
      <c r="A97" s="17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18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</sheetData>
  <mergeCells count="40">
    <mergeCell ref="AR2:BE2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001 - SO!01 Prístupová ko...'.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M46"/>
  <sheetViews>
    <sheetView windowProtection="false" showFormulas="false" showGridLines="fals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W6" activeCellId="0" sqref="W6"/>
    </sheetView>
  </sheetViews>
  <sheetFormatPr defaultRowHeight="12.8"/>
  <cols>
    <col collapsed="false" hidden="false" max="1" min="1" style="0" width="8.3375796178344"/>
    <col collapsed="false" hidden="false" max="2" min="2" style="0" width="1.21656050955414"/>
    <col collapsed="false" hidden="false" max="3" min="3" style="0" width="4.11464968152866"/>
    <col collapsed="false" hidden="false" max="4" min="4" style="0" width="4.3375796178344"/>
    <col collapsed="false" hidden="false" max="5" min="5" style="0" width="20.4267515923567"/>
    <col collapsed="false" hidden="false" max="6" min="6" style="0" width="50.7834394904459"/>
    <col collapsed="false" hidden="false" max="7" min="7" style="0" width="7.43949044585987"/>
    <col collapsed="false" hidden="false" max="8" min="8" style="0" width="11.4394904458599"/>
    <col collapsed="false" hidden="false" max="10" min="9" style="0" width="20.1082802547771"/>
    <col collapsed="false" hidden="true" max="11" min="11" style="0" width="0"/>
    <col collapsed="false" hidden="false" max="12" min="12" style="0" width="8.84076433121019"/>
    <col collapsed="false" hidden="true" max="21" min="13" style="0" width="0"/>
    <col collapsed="false" hidden="false" max="22" min="22" style="0" width="12.3375796178344"/>
    <col collapsed="false" hidden="false" max="23" min="23" style="0" width="16.3375796178344"/>
    <col collapsed="false" hidden="false" max="24" min="24" style="0" width="12.3375796178344"/>
    <col collapsed="false" hidden="false" max="25" min="25" style="0" width="15"/>
    <col collapsed="false" hidden="false" max="26" min="26" style="0" width="11"/>
    <col collapsed="false" hidden="false" max="27" min="27" style="0" width="15"/>
    <col collapsed="false" hidden="false" max="28" min="28" style="0" width="16.3375796178344"/>
    <col collapsed="false" hidden="false" max="29" min="29" style="0" width="11"/>
    <col collapsed="false" hidden="false" max="30" min="30" style="0" width="15"/>
    <col collapsed="false" hidden="false" max="31" min="31" style="0" width="16.3375796178344"/>
    <col collapsed="false" hidden="false" max="43" min="32" style="0" width="8.91082802547771"/>
    <col collapsed="false" hidden="true" max="65" min="44" style="0" width="0"/>
    <col collapsed="false" hidden="false" max="1025" min="66" style="0" width="8.91082802547771"/>
  </cols>
  <sheetData>
    <row r="1" customFormat="false" ht="15.15" hidden="false" customHeight="true" outlineLevel="0" collapsed="false">
      <c r="A1" s="17"/>
      <c r="B1" s="18"/>
      <c r="C1" s="13"/>
      <c r="D1" s="17"/>
      <c r="E1" s="17"/>
      <c r="F1" s="14" t="s">
        <v>82</v>
      </c>
      <c r="G1" s="17"/>
      <c r="H1" s="17"/>
      <c r="I1" s="13"/>
      <c r="J1" s="95"/>
      <c r="K1" s="17"/>
      <c r="L1" s="3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customFormat="false" ht="10.25" hidden="false" customHeight="true" outlineLevel="0" collapsed="false">
      <c r="A2" s="17"/>
      <c r="B2" s="18"/>
      <c r="C2" s="17"/>
      <c r="D2" s="17"/>
      <c r="E2" s="17"/>
      <c r="F2" s="17"/>
      <c r="G2" s="17"/>
      <c r="H2" s="17"/>
      <c r="I2" s="17"/>
      <c r="J2" s="17"/>
      <c r="K2" s="17"/>
      <c r="L2" s="3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customFormat="false" ht="29.25" hidden="false" customHeight="true" outlineLevel="0" collapsed="false">
      <c r="A3" s="17"/>
      <c r="B3" s="18"/>
      <c r="C3" s="96" t="s">
        <v>83</v>
      </c>
      <c r="D3" s="97"/>
      <c r="E3" s="97"/>
      <c r="F3" s="97"/>
      <c r="G3" s="97"/>
      <c r="H3" s="97"/>
      <c r="I3" s="97"/>
      <c r="J3" s="98" t="s">
        <v>84</v>
      </c>
      <c r="K3" s="97"/>
      <c r="L3" s="3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customFormat="false" ht="10.25" hidden="false" customHeight="true" outlineLevel="0" collapsed="false">
      <c r="A4" s="17"/>
      <c r="B4" s="18"/>
      <c r="C4" s="17"/>
      <c r="D4" s="17"/>
      <c r="E4" s="17"/>
      <c r="F4" s="17"/>
      <c r="G4" s="17"/>
      <c r="H4" s="17"/>
      <c r="I4" s="17"/>
      <c r="J4" s="17"/>
      <c r="K4" s="17"/>
      <c r="L4" s="3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customFormat="false" ht="22.75" hidden="false" customHeight="true" outlineLevel="0" collapsed="false">
      <c r="A5" s="17"/>
      <c r="B5" s="18"/>
      <c r="C5" s="99" t="s">
        <v>85</v>
      </c>
      <c r="D5" s="17"/>
      <c r="E5" s="17"/>
      <c r="F5" s="17"/>
      <c r="G5" s="17"/>
      <c r="H5" s="17"/>
      <c r="I5" s="17"/>
      <c r="J5" s="100"/>
      <c r="K5" s="17"/>
      <c r="L5" s="3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U5" s="3" t="s">
        <v>86</v>
      </c>
    </row>
    <row r="6" s="101" customFormat="true" ht="25" hidden="false" customHeight="true" outlineLevel="0" collapsed="false">
      <c r="B6" s="102"/>
      <c r="D6" s="103" t="s">
        <v>87</v>
      </c>
      <c r="E6" s="104"/>
      <c r="F6" s="104"/>
      <c r="G6" s="104"/>
      <c r="H6" s="104"/>
      <c r="I6" s="104"/>
      <c r="J6" s="105"/>
      <c r="L6" s="102"/>
    </row>
    <row r="7" s="106" customFormat="true" ht="19.9" hidden="false" customHeight="true" outlineLevel="0" collapsed="false">
      <c r="B7" s="107"/>
      <c r="D7" s="108" t="s">
        <v>88</v>
      </c>
      <c r="E7" s="109"/>
      <c r="F7" s="109"/>
      <c r="G7" s="109"/>
      <c r="H7" s="109"/>
      <c r="I7" s="109"/>
      <c r="J7" s="110"/>
      <c r="L7" s="107"/>
    </row>
    <row r="8" s="106" customFormat="true" ht="19.9" hidden="false" customHeight="true" outlineLevel="0" collapsed="false">
      <c r="B8" s="107"/>
      <c r="D8" s="108" t="s">
        <v>89</v>
      </c>
      <c r="E8" s="109"/>
      <c r="F8" s="109"/>
      <c r="G8" s="109"/>
      <c r="H8" s="109"/>
      <c r="I8" s="109"/>
      <c r="J8" s="110"/>
      <c r="L8" s="107"/>
    </row>
    <row r="9" s="106" customFormat="true" ht="19.9" hidden="false" customHeight="true" outlineLevel="0" collapsed="false">
      <c r="B9" s="107"/>
      <c r="D9" s="108" t="s">
        <v>90</v>
      </c>
      <c r="E9" s="109"/>
      <c r="F9" s="109"/>
      <c r="G9" s="109"/>
      <c r="H9" s="109"/>
      <c r="I9" s="109"/>
      <c r="J9" s="110"/>
      <c r="L9" s="107"/>
    </row>
    <row r="10" s="106" customFormat="true" ht="19.9" hidden="false" customHeight="true" outlineLevel="0" collapsed="false">
      <c r="B10" s="107"/>
      <c r="D10" s="108" t="s">
        <v>91</v>
      </c>
      <c r="E10" s="109"/>
      <c r="F10" s="109"/>
      <c r="G10" s="109"/>
      <c r="H10" s="109"/>
      <c r="I10" s="109"/>
      <c r="J10" s="110"/>
      <c r="L10" s="107"/>
    </row>
    <row r="11" s="22" customFormat="true" ht="21.75" hidden="false" customHeight="true" outlineLevel="0" collapsed="false">
      <c r="A11" s="17"/>
      <c r="B11" s="18"/>
      <c r="C11" s="17"/>
      <c r="D11" s="17"/>
      <c r="E11" s="17"/>
      <c r="F11" s="17"/>
      <c r="G11" s="17"/>
      <c r="H11" s="17"/>
      <c r="I11" s="17"/>
      <c r="J11" s="17"/>
      <c r="K11" s="17"/>
      <c r="L11" s="3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customFormat="false" ht="7" hidden="false" customHeight="true" outlineLevel="0" collapsed="false">
      <c r="A12" s="17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3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6" s="22" customFormat="true" ht="7" hidden="false" customHeight="true" outlineLevel="0" collapsed="false">
      <c r="A16" s="17"/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3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customFormat="false" ht="25" hidden="false" customHeight="true" outlineLevel="0" collapsed="false">
      <c r="A17" s="17"/>
      <c r="B17" s="18"/>
      <c r="C17" s="7" t="s">
        <v>92</v>
      </c>
      <c r="D17" s="17"/>
      <c r="E17" s="17"/>
      <c r="F17" s="17"/>
      <c r="G17" s="17"/>
      <c r="H17" s="17"/>
      <c r="I17" s="17"/>
      <c r="J17" s="17"/>
      <c r="K17" s="17"/>
      <c r="L17" s="3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customFormat="false" ht="44" hidden="false" customHeight="true" outlineLevel="0" collapsed="false">
      <c r="A18" s="17"/>
      <c r="B18" s="18"/>
      <c r="C18" s="17"/>
      <c r="D18" s="17"/>
      <c r="E18" s="111" t="s">
        <v>93</v>
      </c>
      <c r="F18" s="111"/>
      <c r="G18" s="111"/>
      <c r="H18" s="111"/>
      <c r="I18" s="17"/>
      <c r="J18" s="17"/>
      <c r="K18" s="17"/>
      <c r="L18" s="3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customFormat="false" ht="12" hidden="false" customHeight="true" outlineLevel="0" collapsed="false">
      <c r="A19" s="17"/>
      <c r="B19" s="18"/>
      <c r="C19" s="13"/>
      <c r="D19" s="17"/>
      <c r="E19" s="17"/>
      <c r="F19" s="17"/>
      <c r="G19" s="17"/>
      <c r="H19" s="17"/>
      <c r="I19" s="17"/>
      <c r="J19" s="17"/>
      <c r="K19" s="17"/>
      <c r="L19" s="3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customFormat="false" ht="16.5" hidden="false" customHeight="true" outlineLevel="0" collapsed="false">
      <c r="A20" s="17"/>
      <c r="B20" s="18"/>
      <c r="C20" s="17"/>
      <c r="D20" s="17"/>
      <c r="E20" s="48"/>
      <c r="F20" s="48"/>
      <c r="G20" s="48"/>
      <c r="H20" s="48"/>
      <c r="I20" s="17"/>
      <c r="J20" s="17"/>
      <c r="K20" s="17"/>
      <c r="L20" s="3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customFormat="false" ht="7" hidden="false" customHeight="true" outlineLevel="0" collapsed="false">
      <c r="A21" s="17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3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customFormat="false" ht="12" hidden="false" customHeight="true" outlineLevel="0" collapsed="false">
      <c r="A22" s="17"/>
      <c r="B22" s="18"/>
      <c r="C22" s="13"/>
      <c r="D22" s="17"/>
      <c r="E22" s="17"/>
      <c r="F22" s="14"/>
      <c r="G22" s="17"/>
      <c r="H22" s="17"/>
      <c r="I22" s="13"/>
      <c r="J22" s="112"/>
      <c r="K22" s="17"/>
      <c r="L22" s="3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customFormat="false" ht="7" hidden="false" customHeight="true" outlineLevel="0" collapsed="false">
      <c r="A23" s="17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3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customFormat="false" ht="15.15" hidden="false" customHeight="true" outlineLevel="0" collapsed="false">
      <c r="A24" s="17"/>
      <c r="B24" s="18"/>
      <c r="C24" s="13"/>
      <c r="D24" s="17"/>
      <c r="E24" s="17"/>
      <c r="F24" s="14"/>
      <c r="G24" s="17"/>
      <c r="H24" s="17"/>
      <c r="I24" s="13"/>
      <c r="J24" s="95"/>
      <c r="K24" s="17"/>
      <c r="L24" s="3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customFormat="false" ht="15.15" hidden="false" customHeight="true" outlineLevel="0" collapsed="false">
      <c r="A25" s="17"/>
      <c r="B25" s="18"/>
      <c r="C25" s="13"/>
      <c r="D25" s="17"/>
      <c r="E25" s="17"/>
      <c r="F25" s="14"/>
      <c r="G25" s="17"/>
      <c r="H25" s="17"/>
      <c r="I25" s="13"/>
      <c r="J25" s="95"/>
      <c r="K25" s="17"/>
      <c r="L25" s="3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customFormat="false" ht="10.25" hidden="false" customHeight="true" outlineLevel="0" collapsed="false">
      <c r="A26" s="17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3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="120" customFormat="true" ht="29.25" hidden="false" customHeight="true" outlineLevel="0" collapsed="false">
      <c r="A27" s="113"/>
      <c r="B27" s="114"/>
      <c r="C27" s="115" t="s">
        <v>94</v>
      </c>
      <c r="D27" s="116" t="s">
        <v>57</v>
      </c>
      <c r="E27" s="116" t="s">
        <v>53</v>
      </c>
      <c r="F27" s="116" t="s">
        <v>54</v>
      </c>
      <c r="G27" s="116" t="s">
        <v>95</v>
      </c>
      <c r="H27" s="116" t="s">
        <v>96</v>
      </c>
      <c r="I27" s="116" t="s">
        <v>97</v>
      </c>
      <c r="J27" s="117"/>
      <c r="K27" s="118" t="s">
        <v>98</v>
      </c>
      <c r="L27" s="119"/>
      <c r="M27" s="63"/>
      <c r="N27" s="64" t="s">
        <v>36</v>
      </c>
      <c r="O27" s="64" t="s">
        <v>99</v>
      </c>
      <c r="P27" s="64" t="s">
        <v>100</v>
      </c>
      <c r="Q27" s="64" t="s">
        <v>101</v>
      </c>
      <c r="R27" s="64" t="s">
        <v>102</v>
      </c>
      <c r="S27" s="64" t="s">
        <v>103</v>
      </c>
      <c r="T27" s="65" t="s">
        <v>104</v>
      </c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="22" customFormat="true" ht="22.75" hidden="false" customHeight="true" outlineLevel="0" collapsed="false">
      <c r="A28" s="17"/>
      <c r="B28" s="18"/>
      <c r="C28" s="71" t="s">
        <v>85</v>
      </c>
      <c r="D28" s="17"/>
      <c r="E28" s="17"/>
      <c r="F28" s="17"/>
      <c r="G28" s="17"/>
      <c r="H28" s="17"/>
      <c r="I28" s="17"/>
      <c r="J28" s="121"/>
      <c r="K28" s="17"/>
      <c r="L28" s="18"/>
      <c r="M28" s="66"/>
      <c r="N28" s="53"/>
      <c r="O28" s="67"/>
      <c r="P28" s="122" t="n">
        <f aca="false">P29</f>
        <v>368.88</v>
      </c>
      <c r="Q28" s="67"/>
      <c r="R28" s="122" t="n">
        <f aca="false">R29</f>
        <v>520.999776</v>
      </c>
      <c r="S28" s="67"/>
      <c r="T28" s="123" t="n">
        <f aca="false">T29</f>
        <v>0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T28" s="3" t="s">
        <v>71</v>
      </c>
      <c r="AU28" s="3" t="s">
        <v>86</v>
      </c>
      <c r="BK28" s="124" t="n">
        <f aca="false">BK29</f>
        <v>0</v>
      </c>
    </row>
    <row r="29" s="125" customFormat="true" ht="25.9" hidden="false" customHeight="true" outlineLevel="0" collapsed="false">
      <c r="B29" s="126"/>
      <c r="D29" s="127" t="s">
        <v>71</v>
      </c>
      <c r="E29" s="128" t="s">
        <v>105</v>
      </c>
      <c r="F29" s="128" t="s">
        <v>106</v>
      </c>
      <c r="J29" s="129"/>
      <c r="L29" s="126"/>
      <c r="M29" s="130"/>
      <c r="N29" s="131"/>
      <c r="O29" s="131"/>
      <c r="P29" s="132" t="n">
        <f aca="false">P30+P33+P37+P44</f>
        <v>368.88</v>
      </c>
      <c r="Q29" s="131"/>
      <c r="R29" s="132" t="n">
        <f aca="false">R30+R33+R37+R44</f>
        <v>520.999776</v>
      </c>
      <c r="S29" s="131"/>
      <c r="T29" s="133" t="n">
        <f aca="false">T30+T33+T37+T44</f>
        <v>0</v>
      </c>
      <c r="AR29" s="127" t="s">
        <v>80</v>
      </c>
      <c r="AT29" s="134" t="s">
        <v>71</v>
      </c>
      <c r="AU29" s="134" t="s">
        <v>72</v>
      </c>
      <c r="AY29" s="127" t="s">
        <v>107</v>
      </c>
      <c r="BK29" s="135" t="n">
        <f aca="false">BK30+BK33+BK37+BK44</f>
        <v>0</v>
      </c>
    </row>
    <row r="30" customFormat="false" ht="22.75" hidden="false" customHeight="true" outlineLevel="0" collapsed="false">
      <c r="A30" s="125"/>
      <c r="B30" s="126"/>
      <c r="C30" s="125"/>
      <c r="D30" s="127" t="s">
        <v>71</v>
      </c>
      <c r="E30" s="136" t="s">
        <v>108</v>
      </c>
      <c r="F30" s="136" t="s">
        <v>109</v>
      </c>
      <c r="J30" s="137"/>
      <c r="L30" s="126"/>
      <c r="M30" s="130"/>
      <c r="N30" s="131"/>
      <c r="O30" s="131"/>
      <c r="P30" s="132" t="n">
        <f aca="false">SUM(P31:P32)</f>
        <v>241.704</v>
      </c>
      <c r="Q30" s="131"/>
      <c r="R30" s="132" t="n">
        <f aca="false">SUM(R31:R32)</f>
        <v>484.335</v>
      </c>
      <c r="S30" s="131"/>
      <c r="T30" s="133" t="n">
        <f aca="false">SUM(T31:T32)</f>
        <v>0</v>
      </c>
      <c r="AR30" s="127" t="s">
        <v>80</v>
      </c>
      <c r="AT30" s="134" t="s">
        <v>71</v>
      </c>
      <c r="AU30" s="134" t="s">
        <v>80</v>
      </c>
      <c r="AY30" s="127" t="s">
        <v>107</v>
      </c>
      <c r="BK30" s="135" t="n">
        <f aca="false">SUM(BK31:BK32)</f>
        <v>0</v>
      </c>
    </row>
    <row r="31" s="22" customFormat="true" ht="32.8" hidden="false" customHeight="true" outlineLevel="0" collapsed="false">
      <c r="A31" s="17"/>
      <c r="B31" s="138"/>
      <c r="C31" s="139" t="s">
        <v>110</v>
      </c>
      <c r="D31" s="139" t="s">
        <v>111</v>
      </c>
      <c r="E31" s="140" t="s">
        <v>112</v>
      </c>
      <c r="F31" s="141" t="s">
        <v>113</v>
      </c>
      <c r="G31" s="142" t="s">
        <v>114</v>
      </c>
      <c r="H31" s="143" t="n">
        <v>450</v>
      </c>
      <c r="I31" s="144"/>
      <c r="J31" s="144"/>
      <c r="K31" s="145"/>
      <c r="L31" s="18"/>
      <c r="M31" s="146"/>
      <c r="N31" s="147" t="s">
        <v>38</v>
      </c>
      <c r="O31" s="148" t="n">
        <v>0.01912</v>
      </c>
      <c r="P31" s="148" t="n">
        <f aca="false">O31*H31</f>
        <v>8.604</v>
      </c>
      <c r="Q31" s="148" t="n">
        <v>0.50601</v>
      </c>
      <c r="R31" s="148" t="n">
        <f aca="false">Q31*H31</f>
        <v>227.7045</v>
      </c>
      <c r="S31" s="148" t="n">
        <v>0</v>
      </c>
      <c r="T31" s="149" t="n">
        <f aca="false">S31*H31</f>
        <v>0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R31" s="150" t="s">
        <v>115</v>
      </c>
      <c r="AT31" s="150" t="s">
        <v>111</v>
      </c>
      <c r="AU31" s="150" t="s">
        <v>116</v>
      </c>
      <c r="AY31" s="3" t="s">
        <v>107</v>
      </c>
      <c r="BE31" s="151" t="n">
        <f aca="false">IF(N31="základná",J31,0)</f>
        <v>0</v>
      </c>
      <c r="BF31" s="151" t="n">
        <f aca="false">IF(N31="znížená",J31,0)</f>
        <v>0</v>
      </c>
      <c r="BG31" s="151" t="n">
        <f aca="false">IF(N31="zákl. prenesená",J31,0)</f>
        <v>0</v>
      </c>
      <c r="BH31" s="151" t="n">
        <f aca="false">IF(N31="zníž. prenesená",J31,0)</f>
        <v>0</v>
      </c>
      <c r="BI31" s="151" t="n">
        <f aca="false">IF(N31="nulová",J31,0)</f>
        <v>0</v>
      </c>
      <c r="BJ31" s="3" t="s">
        <v>116</v>
      </c>
      <c r="BK31" s="151" t="n">
        <f aca="false">ROUND(I31*H31,2)</f>
        <v>0</v>
      </c>
      <c r="BL31" s="3" t="s">
        <v>115</v>
      </c>
      <c r="BM31" s="150" t="s">
        <v>117</v>
      </c>
    </row>
    <row r="32" s="22" customFormat="true" ht="24.15" hidden="false" customHeight="true" outlineLevel="0" collapsed="false">
      <c r="A32" s="17"/>
      <c r="B32" s="138"/>
      <c r="C32" s="139" t="s">
        <v>118</v>
      </c>
      <c r="D32" s="139" t="s">
        <v>111</v>
      </c>
      <c r="E32" s="140" t="s">
        <v>119</v>
      </c>
      <c r="F32" s="141" t="s">
        <v>120</v>
      </c>
      <c r="G32" s="142" t="s">
        <v>114</v>
      </c>
      <c r="H32" s="143" t="n">
        <v>450</v>
      </c>
      <c r="I32" s="144"/>
      <c r="J32" s="144"/>
      <c r="K32" s="145"/>
      <c r="L32" s="18"/>
      <c r="M32" s="146"/>
      <c r="N32" s="147" t="s">
        <v>38</v>
      </c>
      <c r="O32" s="148" t="n">
        <v>0.518</v>
      </c>
      <c r="P32" s="148" t="n">
        <f aca="false">O32*H32</f>
        <v>233.1</v>
      </c>
      <c r="Q32" s="148" t="n">
        <v>0.57029</v>
      </c>
      <c r="R32" s="148" t="n">
        <f aca="false">Q32*H32</f>
        <v>256.6305</v>
      </c>
      <c r="S32" s="148" t="n">
        <v>0</v>
      </c>
      <c r="T32" s="149" t="n">
        <f aca="false">S32*H32</f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R32" s="150" t="s">
        <v>115</v>
      </c>
      <c r="AT32" s="150" t="s">
        <v>111</v>
      </c>
      <c r="AU32" s="150" t="s">
        <v>116</v>
      </c>
      <c r="AY32" s="3" t="s">
        <v>107</v>
      </c>
      <c r="BE32" s="151" t="n">
        <f aca="false">IF(N32="základná",J32,0)</f>
        <v>0</v>
      </c>
      <c r="BF32" s="151" t="n">
        <f aca="false">IF(N32="znížená",J32,0)</f>
        <v>0</v>
      </c>
      <c r="BG32" s="151" t="n">
        <f aca="false">IF(N32="zákl. prenesená",J32,0)</f>
        <v>0</v>
      </c>
      <c r="BH32" s="151" t="n">
        <f aca="false">IF(N32="zníž. prenesená",J32,0)</f>
        <v>0</v>
      </c>
      <c r="BI32" s="151" t="n">
        <f aca="false">IF(N32="nulová",J32,0)</f>
        <v>0</v>
      </c>
      <c r="BJ32" s="3" t="s">
        <v>116</v>
      </c>
      <c r="BK32" s="151" t="n">
        <f aca="false">ROUND(I32*H32,2)</f>
        <v>0</v>
      </c>
      <c r="BL32" s="3" t="s">
        <v>115</v>
      </c>
      <c r="BM32" s="150" t="s">
        <v>121</v>
      </c>
    </row>
    <row r="33" s="125" customFormat="true" ht="22.75" hidden="false" customHeight="true" outlineLevel="0" collapsed="false">
      <c r="B33" s="126"/>
      <c r="D33" s="127" t="s">
        <v>71</v>
      </c>
      <c r="E33" s="136" t="s">
        <v>122</v>
      </c>
      <c r="F33" s="152" t="s">
        <v>123</v>
      </c>
      <c r="J33" s="137"/>
      <c r="L33" s="126"/>
      <c r="M33" s="130"/>
      <c r="N33" s="131"/>
      <c r="O33" s="131"/>
      <c r="P33" s="132" t="n">
        <f aca="false">SUM(P34:P36)</f>
        <v>8.814</v>
      </c>
      <c r="Q33" s="131"/>
      <c r="R33" s="132" t="n">
        <f aca="false">SUM(R34:R36)</f>
        <v>1.83528</v>
      </c>
      <c r="S33" s="131"/>
      <c r="T33" s="133" t="n">
        <f aca="false">SUM(T34:T36)</f>
        <v>0</v>
      </c>
      <c r="AR33" s="127" t="s">
        <v>80</v>
      </c>
      <c r="AT33" s="134" t="s">
        <v>71</v>
      </c>
      <c r="AU33" s="134" t="s">
        <v>80</v>
      </c>
      <c r="AY33" s="127" t="s">
        <v>107</v>
      </c>
      <c r="BK33" s="135" t="n">
        <f aca="false">SUM(BK34:BK36)</f>
        <v>0</v>
      </c>
    </row>
    <row r="34" s="22" customFormat="true" ht="24.15" hidden="false" customHeight="true" outlineLevel="0" collapsed="false">
      <c r="A34" s="17"/>
      <c r="B34" s="138"/>
      <c r="C34" s="139" t="s">
        <v>124</v>
      </c>
      <c r="D34" s="139" t="s">
        <v>111</v>
      </c>
      <c r="E34" s="140" t="s">
        <v>125</v>
      </c>
      <c r="F34" s="141" t="s">
        <v>126</v>
      </c>
      <c r="G34" s="142" t="s">
        <v>127</v>
      </c>
      <c r="H34" s="143" t="n">
        <v>0</v>
      </c>
      <c r="I34" s="144"/>
      <c r="J34" s="144"/>
      <c r="K34" s="145"/>
      <c r="L34" s="18"/>
      <c r="M34" s="146"/>
      <c r="N34" s="147" t="s">
        <v>38</v>
      </c>
      <c r="O34" s="148" t="n">
        <v>3.633</v>
      </c>
      <c r="P34" s="148" t="n">
        <f aca="false">O34*H34</f>
        <v>0</v>
      </c>
      <c r="Q34" s="148" t="n">
        <v>0.41424</v>
      </c>
      <c r="R34" s="148" t="n">
        <f aca="false">Q34*H34</f>
        <v>0</v>
      </c>
      <c r="S34" s="148" t="n">
        <v>0</v>
      </c>
      <c r="T34" s="149" t="n">
        <f aca="false">S34*H34</f>
        <v>0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R34" s="150" t="s">
        <v>115</v>
      </c>
      <c r="AT34" s="150" t="s">
        <v>111</v>
      </c>
      <c r="AU34" s="150" t="s">
        <v>116</v>
      </c>
      <c r="AY34" s="3" t="s">
        <v>107</v>
      </c>
      <c r="BE34" s="151" t="n">
        <f aca="false">IF(N34="základná",J34,0)</f>
        <v>0</v>
      </c>
      <c r="BF34" s="151" t="n">
        <f aca="false">IF(N34="znížená",J34,0)</f>
        <v>0</v>
      </c>
      <c r="BG34" s="151" t="n">
        <f aca="false">IF(N34="zákl. prenesená",J34,0)</f>
        <v>0</v>
      </c>
      <c r="BH34" s="151" t="n">
        <f aca="false">IF(N34="zníž. prenesená",J34,0)</f>
        <v>0</v>
      </c>
      <c r="BI34" s="151" t="n">
        <f aca="false">IF(N34="nulová",J34,0)</f>
        <v>0</v>
      </c>
      <c r="BJ34" s="3" t="s">
        <v>116</v>
      </c>
      <c r="BK34" s="151" t="n">
        <f aca="false">ROUND(I34*H34,2)</f>
        <v>0</v>
      </c>
      <c r="BL34" s="3" t="s">
        <v>115</v>
      </c>
      <c r="BM34" s="150" t="s">
        <v>128</v>
      </c>
    </row>
    <row r="35" s="22" customFormat="true" ht="24.15" hidden="false" customHeight="true" outlineLevel="0" collapsed="false">
      <c r="A35" s="17"/>
      <c r="B35" s="138"/>
      <c r="C35" s="139" t="s">
        <v>129</v>
      </c>
      <c r="D35" s="139" t="s">
        <v>111</v>
      </c>
      <c r="E35" s="140" t="s">
        <v>130</v>
      </c>
      <c r="F35" s="141" t="s">
        <v>131</v>
      </c>
      <c r="G35" s="142" t="s">
        <v>127</v>
      </c>
      <c r="H35" s="143" t="n">
        <v>0</v>
      </c>
      <c r="I35" s="144"/>
      <c r="J35" s="144"/>
      <c r="K35" s="145"/>
      <c r="L35" s="18"/>
      <c r="M35" s="146"/>
      <c r="N35" s="147" t="s">
        <v>38</v>
      </c>
      <c r="O35" s="148" t="n">
        <v>3.612</v>
      </c>
      <c r="P35" s="148" t="n">
        <f aca="false">O35*H35</f>
        <v>0</v>
      </c>
      <c r="Q35" s="148" t="n">
        <v>0.41064</v>
      </c>
      <c r="R35" s="148" t="n">
        <f aca="false">Q35*H35</f>
        <v>0</v>
      </c>
      <c r="S35" s="148" t="n">
        <v>0</v>
      </c>
      <c r="T35" s="149" t="n">
        <f aca="false">S35*H35</f>
        <v>0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R35" s="150" t="s">
        <v>115</v>
      </c>
      <c r="AT35" s="150" t="s">
        <v>111</v>
      </c>
      <c r="AU35" s="150" t="s">
        <v>116</v>
      </c>
      <c r="AY35" s="3" t="s">
        <v>107</v>
      </c>
      <c r="BE35" s="151" t="n">
        <f aca="false">IF(N35="základná",J35,0)</f>
        <v>0</v>
      </c>
      <c r="BF35" s="151" t="n">
        <f aca="false">IF(N35="znížená",J35,0)</f>
        <v>0</v>
      </c>
      <c r="BG35" s="151" t="n">
        <f aca="false">IF(N35="zákl. prenesená",J35,0)</f>
        <v>0</v>
      </c>
      <c r="BH35" s="151" t="n">
        <f aca="false">IF(N35="zníž. prenesená",J35,0)</f>
        <v>0</v>
      </c>
      <c r="BI35" s="151" t="n">
        <f aca="false">IF(N35="nulová",J35,0)</f>
        <v>0</v>
      </c>
      <c r="BJ35" s="3" t="s">
        <v>116</v>
      </c>
      <c r="BK35" s="151" t="n">
        <f aca="false">ROUND(I35*H35,2)</f>
        <v>0</v>
      </c>
      <c r="BL35" s="3" t="s">
        <v>115</v>
      </c>
      <c r="BM35" s="150" t="s">
        <v>132</v>
      </c>
    </row>
    <row r="36" s="22" customFormat="true" ht="37.75" hidden="false" customHeight="true" outlineLevel="0" collapsed="false">
      <c r="A36" s="17"/>
      <c r="B36" s="138"/>
      <c r="C36" s="139" t="s">
        <v>133</v>
      </c>
      <c r="D36" s="139" t="s">
        <v>111</v>
      </c>
      <c r="E36" s="140" t="s">
        <v>134</v>
      </c>
      <c r="F36" s="141" t="s">
        <v>135</v>
      </c>
      <c r="G36" s="142" t="s">
        <v>127</v>
      </c>
      <c r="H36" s="143" t="n">
        <v>6</v>
      </c>
      <c r="I36" s="144"/>
      <c r="J36" s="144"/>
      <c r="K36" s="145"/>
      <c r="L36" s="18"/>
      <c r="M36" s="146"/>
      <c r="N36" s="147" t="s">
        <v>38</v>
      </c>
      <c r="O36" s="148" t="n">
        <v>1.469</v>
      </c>
      <c r="P36" s="148" t="n">
        <f aca="false">O36*H36</f>
        <v>8.814</v>
      </c>
      <c r="Q36" s="148" t="n">
        <v>0.30588</v>
      </c>
      <c r="R36" s="148" t="n">
        <f aca="false">Q36*H36</f>
        <v>1.83528</v>
      </c>
      <c r="S36" s="148" t="n">
        <v>0</v>
      </c>
      <c r="T36" s="149" t="n">
        <f aca="false">S36*H36</f>
        <v>0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R36" s="150" t="s">
        <v>115</v>
      </c>
      <c r="AT36" s="150" t="s">
        <v>111</v>
      </c>
      <c r="AU36" s="150" t="s">
        <v>116</v>
      </c>
      <c r="AY36" s="3" t="s">
        <v>107</v>
      </c>
      <c r="BE36" s="151" t="n">
        <f aca="false">IF(N36="základná",J36,0)</f>
        <v>0</v>
      </c>
      <c r="BF36" s="151" t="n">
        <f aca="false">IF(N36="znížená",J36,0)</f>
        <v>0</v>
      </c>
      <c r="BG36" s="151" t="n">
        <f aca="false">IF(N36="zákl. prenesená",J36,0)</f>
        <v>0</v>
      </c>
      <c r="BH36" s="151" t="n">
        <f aca="false">IF(N36="zníž. prenesená",J36,0)</f>
        <v>0</v>
      </c>
      <c r="BI36" s="151" t="n">
        <f aca="false">IF(N36="nulová",J36,0)</f>
        <v>0</v>
      </c>
      <c r="BJ36" s="3" t="s">
        <v>116</v>
      </c>
      <c r="BK36" s="151" t="n">
        <f aca="false">ROUND(I36*H36,2)</f>
        <v>0</v>
      </c>
      <c r="BL36" s="3" t="s">
        <v>115</v>
      </c>
      <c r="BM36" s="150" t="s">
        <v>136</v>
      </c>
    </row>
    <row r="37" s="125" customFormat="true" ht="22.75" hidden="false" customHeight="true" outlineLevel="0" collapsed="false">
      <c r="B37" s="126"/>
      <c r="D37" s="127" t="s">
        <v>71</v>
      </c>
      <c r="E37" s="136" t="s">
        <v>137</v>
      </c>
      <c r="F37" s="152" t="s">
        <v>138</v>
      </c>
      <c r="J37" s="137"/>
      <c r="L37" s="126"/>
      <c r="M37" s="130"/>
      <c r="N37" s="131"/>
      <c r="O37" s="131"/>
      <c r="P37" s="132" t="n">
        <f aca="false">SUM(P38:P43)</f>
        <v>99.162</v>
      </c>
      <c r="Q37" s="131"/>
      <c r="R37" s="132" t="n">
        <f aca="false">SUM(R38:R43)</f>
        <v>34.829496</v>
      </c>
      <c r="S37" s="131"/>
      <c r="T37" s="133" t="n">
        <f aca="false">SUM(T38:T43)</f>
        <v>0</v>
      </c>
      <c r="AR37" s="127" t="s">
        <v>80</v>
      </c>
      <c r="AT37" s="134" t="s">
        <v>71</v>
      </c>
      <c r="AU37" s="134" t="s">
        <v>80</v>
      </c>
      <c r="AY37" s="127" t="s">
        <v>107</v>
      </c>
      <c r="BK37" s="135" t="n">
        <f aca="false">SUM(BK38:BK43)</f>
        <v>0</v>
      </c>
    </row>
    <row r="38" s="22" customFormat="true" ht="38.8" hidden="false" customHeight="true" outlineLevel="0" collapsed="false">
      <c r="A38" s="17"/>
      <c r="B38" s="138"/>
      <c r="C38" s="139" t="s">
        <v>139</v>
      </c>
      <c r="D38" s="139" t="s">
        <v>111</v>
      </c>
      <c r="E38" s="140" t="s">
        <v>140</v>
      </c>
      <c r="F38" s="141" t="s">
        <v>141</v>
      </c>
      <c r="G38" s="142" t="s">
        <v>142</v>
      </c>
      <c r="H38" s="143" t="n">
        <v>160</v>
      </c>
      <c r="I38" s="144"/>
      <c r="J38" s="144"/>
      <c r="K38" s="145"/>
      <c r="L38" s="18"/>
      <c r="M38" s="146"/>
      <c r="N38" s="147" t="s">
        <v>38</v>
      </c>
      <c r="O38" s="148" t="n">
        <v>0.204</v>
      </c>
      <c r="P38" s="148" t="n">
        <f aca="false">O38*H38</f>
        <v>32.64</v>
      </c>
      <c r="Q38" s="148" t="n">
        <v>0.1258406</v>
      </c>
      <c r="R38" s="148" t="n">
        <f aca="false">Q38*H38</f>
        <v>20.134496</v>
      </c>
      <c r="S38" s="148" t="n">
        <v>0</v>
      </c>
      <c r="T38" s="149" t="n">
        <f aca="false">S38*H38</f>
        <v>0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R38" s="150" t="s">
        <v>115</v>
      </c>
      <c r="AT38" s="150" t="s">
        <v>111</v>
      </c>
      <c r="AU38" s="150" t="s">
        <v>116</v>
      </c>
      <c r="AY38" s="3" t="s">
        <v>107</v>
      </c>
      <c r="BE38" s="151" t="n">
        <f aca="false">IF(N38="základná",J38,0)</f>
        <v>0</v>
      </c>
      <c r="BF38" s="151" t="n">
        <f aca="false">IF(N38="znížená",J38,0)</f>
        <v>0</v>
      </c>
      <c r="BG38" s="151" t="n">
        <f aca="false">IF(N38="zákl. prenesená",J38,0)</f>
        <v>0</v>
      </c>
      <c r="BH38" s="151" t="n">
        <f aca="false">IF(N38="zníž. prenesená",J38,0)</f>
        <v>0</v>
      </c>
      <c r="BI38" s="151" t="n">
        <f aca="false">IF(N38="nulová",J38,0)</f>
        <v>0</v>
      </c>
      <c r="BJ38" s="3" t="s">
        <v>116</v>
      </c>
      <c r="BK38" s="151" t="n">
        <f aca="false">ROUND(I38*H38,2)</f>
        <v>0</v>
      </c>
      <c r="BL38" s="3" t="s">
        <v>115</v>
      </c>
      <c r="BM38" s="150" t="s">
        <v>143</v>
      </c>
    </row>
    <row r="39" customFormat="false" ht="14.4" hidden="false" customHeight="true" outlineLevel="0" collapsed="false">
      <c r="A39" s="17"/>
      <c r="B39" s="138"/>
      <c r="C39" s="153" t="s">
        <v>115</v>
      </c>
      <c r="D39" s="153" t="s">
        <v>144</v>
      </c>
      <c r="E39" s="154" t="s">
        <v>145</v>
      </c>
      <c r="F39" s="155" t="s">
        <v>146</v>
      </c>
      <c r="G39" s="156" t="s">
        <v>127</v>
      </c>
      <c r="H39" s="157" t="n">
        <v>160</v>
      </c>
      <c r="I39" s="158"/>
      <c r="J39" s="158"/>
      <c r="K39" s="159"/>
      <c r="L39" s="160"/>
      <c r="M39" s="161"/>
      <c r="N39" s="162" t="s">
        <v>38</v>
      </c>
      <c r="O39" s="148" t="n">
        <v>0</v>
      </c>
      <c r="P39" s="148" t="n">
        <f aca="false">O39*H39</f>
        <v>0</v>
      </c>
      <c r="Q39" s="148" t="n">
        <v>0.085</v>
      </c>
      <c r="R39" s="148" t="n">
        <f aca="false">Q39*H39</f>
        <v>13.6</v>
      </c>
      <c r="S39" s="148" t="n">
        <v>0</v>
      </c>
      <c r="T39" s="149" t="n">
        <f aca="false">S39*H39</f>
        <v>0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R39" s="150" t="s">
        <v>122</v>
      </c>
      <c r="AT39" s="150" t="s">
        <v>144</v>
      </c>
      <c r="AU39" s="150" t="s">
        <v>116</v>
      </c>
      <c r="AY39" s="3" t="s">
        <v>107</v>
      </c>
      <c r="BE39" s="151" t="n">
        <f aca="false">IF(N39="základná",J39,0)</f>
        <v>0</v>
      </c>
      <c r="BF39" s="151" t="n">
        <f aca="false">IF(N39="znížená",J39,0)</f>
        <v>0</v>
      </c>
      <c r="BG39" s="151" t="n">
        <f aca="false">IF(N39="zákl. prenesená",J39,0)</f>
        <v>0</v>
      </c>
      <c r="BH39" s="151" t="n">
        <f aca="false">IF(N39="zníž. prenesená",J39,0)</f>
        <v>0</v>
      </c>
      <c r="BI39" s="151" t="n">
        <f aca="false">IF(N39="nulová",J39,0)</f>
        <v>0</v>
      </c>
      <c r="BJ39" s="3" t="s">
        <v>116</v>
      </c>
      <c r="BK39" s="151" t="n">
        <f aca="false">ROUND(I39*H39,2)</f>
        <v>0</v>
      </c>
      <c r="BL39" s="3" t="s">
        <v>115</v>
      </c>
      <c r="BM39" s="150" t="s">
        <v>147</v>
      </c>
    </row>
    <row r="40" customFormat="false" ht="24.15" hidden="false" customHeight="true" outlineLevel="0" collapsed="false">
      <c r="A40" s="17"/>
      <c r="B40" s="138"/>
      <c r="C40" s="139" t="s">
        <v>148</v>
      </c>
      <c r="D40" s="139" t="s">
        <v>111</v>
      </c>
      <c r="E40" s="140" t="s">
        <v>149</v>
      </c>
      <c r="F40" s="141" t="s">
        <v>150</v>
      </c>
      <c r="G40" s="142" t="s">
        <v>127</v>
      </c>
      <c r="H40" s="143" t="n">
        <v>420</v>
      </c>
      <c r="I40" s="144"/>
      <c r="J40" s="144"/>
      <c r="K40" s="145"/>
      <c r="L40" s="18"/>
      <c r="M40" s="146"/>
      <c r="N40" s="147" t="s">
        <v>38</v>
      </c>
      <c r="O40" s="148" t="n">
        <v>0.085</v>
      </c>
      <c r="P40" s="148" t="n">
        <f aca="false">O40*H40</f>
        <v>35.7</v>
      </c>
      <c r="Q40" s="148" t="n">
        <v>0.00202</v>
      </c>
      <c r="R40" s="148" t="n">
        <f aca="false">Q40*H40</f>
        <v>0.8484</v>
      </c>
      <c r="S40" s="148" t="n">
        <v>0</v>
      </c>
      <c r="T40" s="149" t="n">
        <f aca="false">S40*H40</f>
        <v>0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R40" s="150" t="s">
        <v>115</v>
      </c>
      <c r="AT40" s="150" t="s">
        <v>111</v>
      </c>
      <c r="AU40" s="150" t="s">
        <v>116</v>
      </c>
      <c r="AY40" s="3" t="s">
        <v>107</v>
      </c>
      <c r="BE40" s="151" t="n">
        <f aca="false">IF(N40="základná",J40,0)</f>
        <v>0</v>
      </c>
      <c r="BF40" s="151" t="n">
        <f aca="false">IF(N40="znížená",J40,0)</f>
        <v>0</v>
      </c>
      <c r="BG40" s="151" t="n">
        <f aca="false">IF(N40="zákl. prenesená",J40,0)</f>
        <v>0</v>
      </c>
      <c r="BH40" s="151" t="n">
        <f aca="false">IF(N40="zníž. prenesená",J40,0)</f>
        <v>0</v>
      </c>
      <c r="BI40" s="151" t="n">
        <f aca="false">IF(N40="nulová",J40,0)</f>
        <v>0</v>
      </c>
      <c r="BJ40" s="3" t="s">
        <v>116</v>
      </c>
      <c r="BK40" s="151" t="n">
        <f aca="false">ROUND(I40*H40,2)</f>
        <v>0</v>
      </c>
      <c r="BL40" s="3" t="s">
        <v>115</v>
      </c>
      <c r="BM40" s="150" t="s">
        <v>151</v>
      </c>
    </row>
    <row r="41" customFormat="false" ht="24.15" hidden="false" customHeight="true" outlineLevel="0" collapsed="false">
      <c r="A41" s="17"/>
      <c r="B41" s="138"/>
      <c r="C41" s="139" t="s">
        <v>6</v>
      </c>
      <c r="D41" s="139" t="s">
        <v>111</v>
      </c>
      <c r="E41" s="140" t="s">
        <v>152</v>
      </c>
      <c r="F41" s="141" t="s">
        <v>153</v>
      </c>
      <c r="G41" s="142" t="s">
        <v>127</v>
      </c>
      <c r="H41" s="143" t="n">
        <v>110</v>
      </c>
      <c r="I41" s="144"/>
      <c r="J41" s="144"/>
      <c r="K41" s="145"/>
      <c r="L41" s="18"/>
      <c r="M41" s="146"/>
      <c r="N41" s="147" t="s">
        <v>38</v>
      </c>
      <c r="O41" s="148" t="n">
        <v>0.085</v>
      </c>
      <c r="P41" s="148" t="n">
        <f aca="false">O41*H41</f>
        <v>9.35</v>
      </c>
      <c r="Q41" s="148" t="n">
        <v>0.00202</v>
      </c>
      <c r="R41" s="148" t="n">
        <f aca="false">Q41*H41</f>
        <v>0.2222</v>
      </c>
      <c r="S41" s="148" t="n">
        <v>0</v>
      </c>
      <c r="T41" s="149" t="n">
        <f aca="false">S41*H41</f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R41" s="150" t="s">
        <v>115</v>
      </c>
      <c r="AT41" s="150" t="s">
        <v>111</v>
      </c>
      <c r="AU41" s="150" t="s">
        <v>116</v>
      </c>
      <c r="AY41" s="3" t="s">
        <v>107</v>
      </c>
      <c r="BE41" s="151" t="n">
        <f aca="false">IF(N41="základná",J41,0)</f>
        <v>0</v>
      </c>
      <c r="BF41" s="151" t="n">
        <f aca="false">IF(N41="znížená",J41,0)</f>
        <v>0</v>
      </c>
      <c r="BG41" s="151" t="n">
        <f aca="false">IF(N41="zákl. prenesená",J41,0)</f>
        <v>0</v>
      </c>
      <c r="BH41" s="151" t="n">
        <f aca="false">IF(N41="zníž. prenesená",J41,0)</f>
        <v>0</v>
      </c>
      <c r="BI41" s="151" t="n">
        <f aca="false">IF(N41="nulová",J41,0)</f>
        <v>0</v>
      </c>
      <c r="BJ41" s="3" t="s">
        <v>116</v>
      </c>
      <c r="BK41" s="151" t="n">
        <f aca="false">ROUND(I41*H41,2)</f>
        <v>0</v>
      </c>
      <c r="BL41" s="3" t="s">
        <v>115</v>
      </c>
      <c r="BM41" s="150" t="s">
        <v>154</v>
      </c>
    </row>
    <row r="42" customFormat="false" ht="24.15" hidden="false" customHeight="true" outlineLevel="0" collapsed="false">
      <c r="A42" s="17"/>
      <c r="B42" s="138"/>
      <c r="C42" s="139" t="s">
        <v>155</v>
      </c>
      <c r="D42" s="139" t="s">
        <v>111</v>
      </c>
      <c r="E42" s="140" t="s">
        <v>156</v>
      </c>
      <c r="F42" s="141" t="s">
        <v>157</v>
      </c>
      <c r="G42" s="142" t="s">
        <v>142</v>
      </c>
      <c r="H42" s="143" t="n">
        <v>122</v>
      </c>
      <c r="I42" s="144"/>
      <c r="J42" s="144"/>
      <c r="K42" s="145"/>
      <c r="L42" s="18"/>
      <c r="M42" s="146"/>
      <c r="N42" s="147" t="s">
        <v>38</v>
      </c>
      <c r="O42" s="148" t="n">
        <v>0.088</v>
      </c>
      <c r="P42" s="148" t="n">
        <f aca="false">O42*H42</f>
        <v>10.736</v>
      </c>
      <c r="Q42" s="148" t="n">
        <v>0.0001</v>
      </c>
      <c r="R42" s="148" t="n">
        <f aca="false">Q42*H42</f>
        <v>0.0122</v>
      </c>
      <c r="S42" s="148" t="n">
        <v>0</v>
      </c>
      <c r="T42" s="149" t="n">
        <f aca="false">S42*H42</f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R42" s="150" t="s">
        <v>115</v>
      </c>
      <c r="AT42" s="150" t="s">
        <v>111</v>
      </c>
      <c r="AU42" s="150" t="s">
        <v>116</v>
      </c>
      <c r="AY42" s="3" t="s">
        <v>107</v>
      </c>
      <c r="BE42" s="151" t="n">
        <f aca="false">IF(N42="základná",J42,0)</f>
        <v>0</v>
      </c>
      <c r="BF42" s="151" t="n">
        <f aca="false">IF(N42="znížená",J42,0)</f>
        <v>0</v>
      </c>
      <c r="BG42" s="151" t="n">
        <f aca="false">IF(N42="zákl. prenesená",J42,0)</f>
        <v>0</v>
      </c>
      <c r="BH42" s="151" t="n">
        <f aca="false">IF(N42="zníž. prenesená",J42,0)</f>
        <v>0</v>
      </c>
      <c r="BI42" s="151" t="n">
        <f aca="false">IF(N42="nulová",J42,0)</f>
        <v>0</v>
      </c>
      <c r="BJ42" s="3" t="s">
        <v>116</v>
      </c>
      <c r="BK42" s="151" t="n">
        <f aca="false">ROUND(I42*H42,2)</f>
        <v>0</v>
      </c>
      <c r="BL42" s="3" t="s">
        <v>115</v>
      </c>
      <c r="BM42" s="150" t="s">
        <v>158</v>
      </c>
    </row>
    <row r="43" customFormat="false" ht="24.15" hidden="false" customHeight="true" outlineLevel="0" collapsed="false">
      <c r="A43" s="17"/>
      <c r="B43" s="138"/>
      <c r="C43" s="139" t="s">
        <v>159</v>
      </c>
      <c r="D43" s="139" t="s">
        <v>111</v>
      </c>
      <c r="E43" s="140" t="s">
        <v>160</v>
      </c>
      <c r="F43" s="141" t="s">
        <v>161</v>
      </c>
      <c r="G43" s="142" t="s">
        <v>142</v>
      </c>
      <c r="H43" s="143" t="n">
        <v>122</v>
      </c>
      <c r="I43" s="144"/>
      <c r="J43" s="144"/>
      <c r="K43" s="145"/>
      <c r="L43" s="18"/>
      <c r="M43" s="146"/>
      <c r="N43" s="147" t="s">
        <v>38</v>
      </c>
      <c r="O43" s="148" t="n">
        <v>0.088</v>
      </c>
      <c r="P43" s="148" t="n">
        <f aca="false">O43*H43</f>
        <v>10.736</v>
      </c>
      <c r="Q43" s="148" t="n">
        <v>0.0001</v>
      </c>
      <c r="R43" s="148" t="n">
        <f aca="false">Q43*H43</f>
        <v>0.0122</v>
      </c>
      <c r="S43" s="148" t="n">
        <v>0</v>
      </c>
      <c r="T43" s="149" t="n">
        <f aca="false">S43*H43</f>
        <v>0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R43" s="150" t="s">
        <v>115</v>
      </c>
      <c r="AT43" s="150" t="s">
        <v>111</v>
      </c>
      <c r="AU43" s="150" t="s">
        <v>116</v>
      </c>
      <c r="AY43" s="3" t="s">
        <v>107</v>
      </c>
      <c r="BE43" s="151" t="n">
        <f aca="false">IF(N43="základná",J43,0)</f>
        <v>0</v>
      </c>
      <c r="BF43" s="151" t="n">
        <f aca="false">IF(N43="znížená",J43,0)</f>
        <v>0</v>
      </c>
      <c r="BG43" s="151" t="n">
        <f aca="false">IF(N43="zákl. prenesená",J43,0)</f>
        <v>0</v>
      </c>
      <c r="BH43" s="151" t="n">
        <f aca="false">IF(N43="zníž. prenesená",J43,0)</f>
        <v>0</v>
      </c>
      <c r="BI43" s="151" t="n">
        <f aca="false">IF(N43="nulová",J43,0)</f>
        <v>0</v>
      </c>
      <c r="BJ43" s="3" t="s">
        <v>116</v>
      </c>
      <c r="BK43" s="151" t="n">
        <f aca="false">ROUND(I43*H43,2)</f>
        <v>0</v>
      </c>
      <c r="BL43" s="3" t="s">
        <v>115</v>
      </c>
      <c r="BM43" s="150" t="s">
        <v>162</v>
      </c>
    </row>
    <row r="44" s="125" customFormat="true" ht="22.75" hidden="false" customHeight="true" outlineLevel="0" collapsed="false">
      <c r="B44" s="126"/>
      <c r="D44" s="127" t="s">
        <v>71</v>
      </c>
      <c r="E44" s="136" t="s">
        <v>163</v>
      </c>
      <c r="F44" s="152" t="s">
        <v>164</v>
      </c>
      <c r="J44" s="137"/>
      <c r="L44" s="126"/>
      <c r="M44" s="130"/>
      <c r="N44" s="131"/>
      <c r="O44" s="131"/>
      <c r="P44" s="132" t="n">
        <f aca="false">P45</f>
        <v>19.2</v>
      </c>
      <c r="Q44" s="131"/>
      <c r="R44" s="132" t="n">
        <f aca="false">R45</f>
        <v>0</v>
      </c>
      <c r="S44" s="131"/>
      <c r="T44" s="133" t="n">
        <f aca="false">T45</f>
        <v>0</v>
      </c>
      <c r="AR44" s="127" t="s">
        <v>80</v>
      </c>
      <c r="AT44" s="134" t="s">
        <v>71</v>
      </c>
      <c r="AU44" s="134" t="s">
        <v>80</v>
      </c>
      <c r="AY44" s="127" t="s">
        <v>107</v>
      </c>
      <c r="BK44" s="135" t="n">
        <f aca="false">BK45</f>
        <v>0</v>
      </c>
    </row>
    <row r="45" s="22" customFormat="true" ht="24.15" hidden="false" customHeight="true" outlineLevel="0" collapsed="false">
      <c r="A45" s="17"/>
      <c r="B45" s="138"/>
      <c r="C45" s="139" t="s">
        <v>165</v>
      </c>
      <c r="D45" s="139" t="s">
        <v>111</v>
      </c>
      <c r="E45" s="140" t="s">
        <v>166</v>
      </c>
      <c r="F45" s="141" t="s">
        <v>167</v>
      </c>
      <c r="G45" s="142" t="s">
        <v>168</v>
      </c>
      <c r="H45" s="143" t="n">
        <v>640</v>
      </c>
      <c r="I45" s="144"/>
      <c r="J45" s="144"/>
      <c r="K45" s="145"/>
      <c r="L45" s="18"/>
      <c r="M45" s="163"/>
      <c r="N45" s="164" t="s">
        <v>38</v>
      </c>
      <c r="O45" s="165" t="n">
        <v>0.03</v>
      </c>
      <c r="P45" s="165" t="n">
        <f aca="false">O45*H45</f>
        <v>19.2</v>
      </c>
      <c r="Q45" s="165" t="n">
        <v>0</v>
      </c>
      <c r="R45" s="165" t="n">
        <f aca="false">Q45*H45</f>
        <v>0</v>
      </c>
      <c r="S45" s="165" t="n">
        <v>0</v>
      </c>
      <c r="T45" s="166" t="n">
        <f aca="false">S45*H45</f>
        <v>0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R45" s="150" t="s">
        <v>115</v>
      </c>
      <c r="AT45" s="150" t="s">
        <v>111</v>
      </c>
      <c r="AU45" s="150" t="s">
        <v>116</v>
      </c>
      <c r="AY45" s="3" t="s">
        <v>107</v>
      </c>
      <c r="BE45" s="151" t="n">
        <f aca="false">IF(N45="základná",J45,0)</f>
        <v>0</v>
      </c>
      <c r="BF45" s="151" t="n">
        <f aca="false">IF(N45="znížená",J45,0)</f>
        <v>0</v>
      </c>
      <c r="BG45" s="151" t="n">
        <f aca="false">IF(N45="zákl. prenesená",J45,0)</f>
        <v>0</v>
      </c>
      <c r="BH45" s="151" t="n">
        <f aca="false">IF(N45="zníž. prenesená",J45,0)</f>
        <v>0</v>
      </c>
      <c r="BI45" s="151" t="n">
        <f aca="false">IF(N45="nulová",J45,0)</f>
        <v>0</v>
      </c>
      <c r="BJ45" s="3" t="s">
        <v>116</v>
      </c>
      <c r="BK45" s="151" t="n">
        <f aca="false">ROUND(I45*H45,2)</f>
        <v>0</v>
      </c>
      <c r="BL45" s="3" t="s">
        <v>115</v>
      </c>
      <c r="BM45" s="150" t="s">
        <v>169</v>
      </c>
    </row>
    <row r="46" customFormat="false" ht="7" hidden="false" customHeight="true" outlineLevel="0" collapsed="false">
      <c r="A46" s="17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8"/>
      <c r="M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</sheetData>
  <autoFilter ref="C27:K45"/>
  <mergeCells count="2">
    <mergeCell ref="E18:H18"/>
    <mergeCell ref="E20:H20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2020-08-11T11:39:01Z</dcterms:created>
  <dc:creator>DESKTOP-P4M4N73\admin</dc:creator>
  <dc:language>sk-SK</dc:language>
  <dcterms:modified xsi:type="dcterms:W3CDTF">2020-09-02T16:15:31Z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